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L:\Gemeindefinanzen\01_Finanzhaushalt\05_Arbeitsinstrumente und Vorlagen\02_Geldflussrechnungs_Tool\"/>
    </mc:Choice>
  </mc:AlternateContent>
  <xr:revisionPtr revIDLastSave="0" documentId="13_ncr:1_{373F575D-4460-404E-BF41-91451F1440A7}" xr6:coauthVersionLast="47" xr6:coauthVersionMax="47" xr10:uidLastSave="{00000000-0000-0000-0000-000000000000}"/>
  <bookViews>
    <workbookView xWindow="-120" yWindow="-120" windowWidth="29040" windowHeight="17640" xr2:uid="{00000000-000D-0000-FFFF-FFFF00000000}"/>
  </bookViews>
  <sheets>
    <sheet name="Dateneingabe" sheetId="5" r:id="rId1"/>
    <sheet name="Geldflussrechnung" sheetId="6" r:id="rId2"/>
    <sheet name="Geldflussrechnung_Details" sheetId="3" r:id="rId3"/>
    <sheet name="Zuordnung der Sachgruppen" sheetId="1" r:id="rId4"/>
    <sheet name="Sachgruppen_1-4-stellig" sheetId="2" r:id="rId5"/>
  </sheets>
  <definedNames>
    <definedName name="DeAnfBestand">Dateneingabe!$I:$I</definedName>
    <definedName name="DeBuchBetrag">Dateneingabe!$K:$K</definedName>
    <definedName name="DeBuchSaldo">Dateneingabe!$H:$H</definedName>
    <definedName name="DeKontoNr">Dateneingabe!$B:$B</definedName>
    <definedName name="DeSHKonto">Dateneingabe!$J:$J</definedName>
    <definedName name="_xlnm.Print_Area" localSheetId="4">'Sachgruppen_1-4-stellig'!$A$1:$F$909</definedName>
    <definedName name="_xlnm.Print_Titles" localSheetId="0">Dateneingabe!$35:$36</definedName>
    <definedName name="_xlnm.Print_Titles" localSheetId="2">Geldflussrechnung_Details!$4:$4</definedName>
    <definedName name="_xlnm.Print_Titles" localSheetId="4">'Sachgruppen_1-4-stellig'!$6:$6</definedName>
    <definedName name="_xlnm.Print_Titles" localSheetId="3">'Zuordnung der Sachgruppen'!$4:$4</definedName>
    <definedName name="Sachgruppen">'Sachgruppen_1-4-stellig'!$B$7:$E$908</definedName>
    <definedName name="SAPBEXrevision" hidden="1">1</definedName>
    <definedName name="SAPBEXsysID" hidden="1">"P19"</definedName>
    <definedName name="SAPBEXwbID" hidden="1">"3WXD0ZV0SF4ESR41T24F14N1L"</definedName>
    <definedName name="SgAnfBestand">'Sachgruppen_1-4-stellig'!$D:$D</definedName>
    <definedName name="SgEndBestand">'Sachgruppen_1-4-stellig'!$E:$E</definedName>
    <definedName name="SgNr">'Sachgruppen_1-4-stellig'!$A:$A</definedName>
    <definedName name="SgSachgruppe">'Sachgruppen_1-4-stellig'!$B:$B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1" i="2" l="1"/>
  <c r="D21" i="3" l="1"/>
  <c r="D108" i="1"/>
  <c r="F441" i="2"/>
  <c r="E441" i="2"/>
  <c r="D441" i="2"/>
  <c r="A441" i="2"/>
  <c r="D34" i="1" l="1"/>
  <c r="D35" i="1"/>
  <c r="D36" i="1"/>
  <c r="D37" i="1"/>
  <c r="D38" i="1"/>
  <c r="D39" i="1"/>
  <c r="D40" i="1"/>
  <c r="D41" i="1"/>
  <c r="D145" i="3"/>
  <c r="D146" i="3"/>
  <c r="D147" i="3"/>
  <c r="D148" i="3"/>
  <c r="D149" i="3"/>
  <c r="D150" i="3"/>
  <c r="D151" i="3"/>
  <c r="D115" i="3"/>
  <c r="D116" i="3"/>
  <c r="D117" i="3"/>
  <c r="A342" i="2" l="1"/>
  <c r="F47" i="2" l="1"/>
  <c r="A47" i="2"/>
  <c r="F147" i="2"/>
  <c r="D28" i="2"/>
  <c r="E28" i="2" s="1"/>
  <c r="F28" i="2"/>
  <c r="F29" i="2"/>
  <c r="A28" i="2"/>
  <c r="A147" i="2"/>
  <c r="D62" i="1"/>
  <c r="M43" i="2" l="1"/>
  <c r="D102" i="3" l="1"/>
  <c r="M119" i="2"/>
  <c r="F725" i="2"/>
  <c r="A725" i="2"/>
  <c r="M215" i="2"/>
  <c r="F538" i="2"/>
  <c r="A538" i="2"/>
  <c r="F486" i="2"/>
  <c r="A486" i="2"/>
  <c r="D75" i="1"/>
  <c r="D148" i="1"/>
  <c r="D125" i="1"/>
  <c r="F173" i="2" l="1"/>
  <c r="A173" i="2"/>
  <c r="F172" i="2"/>
  <c r="A172" i="2"/>
  <c r="J305" i="5"/>
  <c r="J304" i="5"/>
  <c r="J303" i="5"/>
  <c r="J302" i="5"/>
  <c r="J301" i="5"/>
  <c r="J300" i="5"/>
  <c r="J299" i="5"/>
  <c r="J298" i="5"/>
  <c r="J297" i="5"/>
  <c r="J296" i="5"/>
  <c r="J295" i="5"/>
  <c r="J294" i="5"/>
  <c r="J293" i="5"/>
  <c r="J292" i="5"/>
  <c r="J291" i="5"/>
  <c r="J290" i="5"/>
  <c r="J289" i="5"/>
  <c r="J288" i="5"/>
  <c r="J287" i="5"/>
  <c r="J286" i="5"/>
  <c r="J285" i="5"/>
  <c r="J284" i="5"/>
  <c r="J283" i="5"/>
  <c r="J282" i="5"/>
  <c r="J281" i="5"/>
  <c r="J280" i="5"/>
  <c r="J279" i="5"/>
  <c r="J278" i="5"/>
  <c r="J277" i="5"/>
  <c r="J276" i="5"/>
  <c r="J275" i="5"/>
  <c r="J274" i="5"/>
  <c r="J273" i="5"/>
  <c r="J272" i="5"/>
  <c r="J271" i="5"/>
  <c r="J270" i="5"/>
  <c r="J269" i="5"/>
  <c r="J268" i="5"/>
  <c r="J267" i="5"/>
  <c r="J266" i="5"/>
  <c r="J265" i="5"/>
  <c r="J264" i="5"/>
  <c r="J263" i="5"/>
  <c r="J262" i="5"/>
  <c r="J261" i="5"/>
  <c r="J260" i="5"/>
  <c r="J259" i="5"/>
  <c r="J258" i="5"/>
  <c r="J257" i="5"/>
  <c r="J256" i="5"/>
  <c r="J255" i="5"/>
  <c r="J254" i="5"/>
  <c r="J253" i="5"/>
  <c r="J252" i="5"/>
  <c r="J251" i="5"/>
  <c r="J250" i="5"/>
  <c r="J249" i="5"/>
  <c r="J248" i="5"/>
  <c r="J247" i="5"/>
  <c r="J246" i="5"/>
  <c r="J245" i="5"/>
  <c r="J244" i="5"/>
  <c r="J243" i="5"/>
  <c r="J242" i="5"/>
  <c r="J241" i="5"/>
  <c r="J240" i="5"/>
  <c r="J239" i="5"/>
  <c r="J238" i="5"/>
  <c r="J237" i="5"/>
  <c r="J236" i="5"/>
  <c r="J235" i="5"/>
  <c r="J234" i="5"/>
  <c r="J233" i="5"/>
  <c r="J232" i="5"/>
  <c r="J231" i="5"/>
  <c r="J230" i="5"/>
  <c r="J229" i="5"/>
  <c r="J228" i="5"/>
  <c r="J227" i="5"/>
  <c r="J226" i="5"/>
  <c r="J225" i="5"/>
  <c r="J224" i="5"/>
  <c r="J223" i="5"/>
  <c r="J222" i="5"/>
  <c r="J221" i="5"/>
  <c r="J220" i="5"/>
  <c r="J219" i="5"/>
  <c r="J218" i="5"/>
  <c r="J217" i="5"/>
  <c r="J216" i="5"/>
  <c r="J215" i="5"/>
  <c r="J214" i="5"/>
  <c r="J213" i="5"/>
  <c r="J212" i="5"/>
  <c r="J211" i="5"/>
  <c r="J210" i="5"/>
  <c r="J209" i="5"/>
  <c r="J208" i="5"/>
  <c r="J207" i="5"/>
  <c r="J206" i="5"/>
  <c r="J205" i="5"/>
  <c r="J204" i="5"/>
  <c r="J203" i="5"/>
  <c r="J202" i="5"/>
  <c r="J201" i="5"/>
  <c r="J200" i="5"/>
  <c r="J199" i="5"/>
  <c r="J198" i="5"/>
  <c r="J197" i="5"/>
  <c r="J196" i="5"/>
  <c r="J195" i="5"/>
  <c r="J194" i="5"/>
  <c r="J193" i="5"/>
  <c r="J192" i="5"/>
  <c r="J191" i="5"/>
  <c r="J190" i="5"/>
  <c r="J189" i="5"/>
  <c r="J188" i="5"/>
  <c r="J187" i="5"/>
  <c r="J186" i="5"/>
  <c r="J185" i="5"/>
  <c r="J184" i="5"/>
  <c r="J183" i="5"/>
  <c r="J182" i="5"/>
  <c r="J181" i="5"/>
  <c r="J180" i="5"/>
  <c r="J179" i="5"/>
  <c r="J178" i="5"/>
  <c r="J177" i="5"/>
  <c r="J176" i="5"/>
  <c r="J175" i="5"/>
  <c r="J174" i="5"/>
  <c r="J173" i="5"/>
  <c r="J172" i="5"/>
  <c r="J171" i="5"/>
  <c r="J170" i="5"/>
  <c r="J169" i="5"/>
  <c r="J168" i="5"/>
  <c r="J167"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J136" i="5"/>
  <c r="J135" i="5"/>
  <c r="J134" i="5"/>
  <c r="J133" i="5"/>
  <c r="J132" i="5"/>
  <c r="J131" i="5"/>
  <c r="J130" i="5"/>
  <c r="J129" i="5"/>
  <c r="J128" i="5"/>
  <c r="J127" i="5"/>
  <c r="J126" i="5"/>
  <c r="J125" i="5"/>
  <c r="J124" i="5"/>
  <c r="J123"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F905" i="2"/>
  <c r="A905" i="2"/>
  <c r="E903" i="2"/>
  <c r="D903" i="2"/>
  <c r="E900" i="2"/>
  <c r="D900" i="2"/>
  <c r="E898" i="2"/>
  <c r="D898" i="2"/>
  <c r="E896" i="2"/>
  <c r="D896" i="2"/>
  <c r="E894" i="2"/>
  <c r="D894" i="2"/>
  <c r="E891" i="2"/>
  <c r="D891" i="2"/>
  <c r="E889" i="2"/>
  <c r="D889" i="2"/>
  <c r="E887" i="2"/>
  <c r="D887" i="2"/>
  <c r="E885" i="2"/>
  <c r="D885" i="2"/>
  <c r="E882" i="2"/>
  <c r="D882" i="2"/>
  <c r="E880" i="2"/>
  <c r="D880" i="2"/>
  <c r="E878" i="2"/>
  <c r="D878" i="2"/>
  <c r="E876" i="2"/>
  <c r="D876" i="2"/>
  <c r="E873" i="2"/>
  <c r="D873" i="2"/>
  <c r="E871" i="2"/>
  <c r="D871" i="2"/>
  <c r="E869" i="2"/>
  <c r="D869" i="2"/>
  <c r="E867" i="2"/>
  <c r="D867" i="2"/>
  <c r="E863" i="2"/>
  <c r="D863" i="2"/>
  <c r="E860" i="2"/>
  <c r="D860" i="2"/>
  <c r="E858" i="2"/>
  <c r="D858" i="2"/>
  <c r="E856" i="2"/>
  <c r="D856" i="2"/>
  <c r="E854" i="2"/>
  <c r="D854" i="2"/>
  <c r="E851" i="2"/>
  <c r="D851" i="2"/>
  <c r="E849" i="2"/>
  <c r="D849" i="2"/>
  <c r="E847" i="2"/>
  <c r="D847" i="2"/>
  <c r="E845" i="2"/>
  <c r="D845" i="2"/>
  <c r="E842" i="2"/>
  <c r="D842" i="2"/>
  <c r="E841" i="2"/>
  <c r="D841" i="2"/>
  <c r="E839" i="2"/>
  <c r="D839" i="2"/>
  <c r="E838" i="2"/>
  <c r="D838" i="2"/>
  <c r="E836" i="2"/>
  <c r="D836" i="2"/>
  <c r="E835" i="2"/>
  <c r="D835" i="2"/>
  <c r="E833" i="2"/>
  <c r="D833" i="2"/>
  <c r="E832" i="2"/>
  <c r="D832" i="2"/>
  <c r="E829" i="2"/>
  <c r="D829" i="2"/>
  <c r="E827" i="2"/>
  <c r="D827" i="2"/>
  <c r="E823" i="2"/>
  <c r="D823" i="2"/>
  <c r="E816" i="2"/>
  <c r="D816" i="2"/>
  <c r="E814" i="2"/>
  <c r="D814" i="2"/>
  <c r="E812" i="2"/>
  <c r="D812" i="2"/>
  <c r="E810" i="2"/>
  <c r="D810" i="2"/>
  <c r="E808" i="2"/>
  <c r="D808" i="2"/>
  <c r="E806" i="2"/>
  <c r="D806" i="2"/>
  <c r="E804" i="2"/>
  <c r="D804" i="2"/>
  <c r="E802" i="2"/>
  <c r="D802" i="2"/>
  <c r="E800" i="2"/>
  <c r="D800" i="2"/>
  <c r="E797" i="2"/>
  <c r="D797" i="2"/>
  <c r="E795" i="2"/>
  <c r="D795" i="2"/>
  <c r="E793" i="2"/>
  <c r="D793" i="2"/>
  <c r="E791" i="2"/>
  <c r="D791" i="2"/>
  <c r="E789" i="2"/>
  <c r="D789" i="2"/>
  <c r="E787" i="2"/>
  <c r="D787" i="2"/>
  <c r="E783" i="2"/>
  <c r="D783" i="2"/>
  <c r="E781" i="2"/>
  <c r="D781" i="2"/>
  <c r="E778" i="2"/>
  <c r="D778" i="2"/>
  <c r="E776" i="2"/>
  <c r="D776" i="2"/>
  <c r="E774" i="2"/>
  <c r="D774" i="2"/>
  <c r="E772" i="2"/>
  <c r="D772" i="2"/>
  <c r="E770" i="2"/>
  <c r="D770" i="2"/>
  <c r="E768" i="2"/>
  <c r="D768" i="2"/>
  <c r="E766" i="2"/>
  <c r="D766" i="2"/>
  <c r="E764" i="2"/>
  <c r="D764" i="2"/>
  <c r="E762" i="2"/>
  <c r="D762" i="2"/>
  <c r="E759" i="2"/>
  <c r="D759" i="2"/>
  <c r="E757" i="2"/>
  <c r="D757" i="2"/>
  <c r="E755" i="2"/>
  <c r="D755" i="2"/>
  <c r="E753" i="2"/>
  <c r="D753" i="2"/>
  <c r="E751" i="2"/>
  <c r="D751" i="2"/>
  <c r="E749" i="2"/>
  <c r="D749" i="2"/>
  <c r="E747" i="2"/>
  <c r="D747" i="2"/>
  <c r="E745" i="2"/>
  <c r="D745" i="2"/>
  <c r="E743" i="2"/>
  <c r="D743" i="2"/>
  <c r="E740" i="2"/>
  <c r="D740" i="2"/>
  <c r="E735" i="2"/>
  <c r="D735" i="2"/>
  <c r="D733" i="2"/>
  <c r="E731" i="2"/>
  <c r="D731" i="2"/>
  <c r="E729" i="2"/>
  <c r="D729" i="2"/>
  <c r="E719" i="2"/>
  <c r="D719" i="2"/>
  <c r="E717" i="2"/>
  <c r="D717" i="2"/>
  <c r="E715" i="2"/>
  <c r="D715" i="2"/>
  <c r="E712" i="2"/>
  <c r="D712" i="2"/>
  <c r="E710" i="2"/>
  <c r="D710" i="2"/>
  <c r="E708" i="2"/>
  <c r="D708" i="2"/>
  <c r="E706" i="2"/>
  <c r="D706" i="2"/>
  <c r="E704" i="2"/>
  <c r="D704" i="2"/>
  <c r="E702" i="2"/>
  <c r="D702" i="2"/>
  <c r="E700" i="2"/>
  <c r="D700" i="2"/>
  <c r="E698" i="2"/>
  <c r="D698" i="2"/>
  <c r="E695" i="2"/>
  <c r="D695" i="2"/>
  <c r="E693" i="2"/>
  <c r="D693" i="2"/>
  <c r="E691" i="2"/>
  <c r="D691" i="2"/>
  <c r="E689" i="2"/>
  <c r="D689" i="2"/>
  <c r="E687" i="2"/>
  <c r="D687" i="2"/>
  <c r="E685" i="2"/>
  <c r="D685" i="2"/>
  <c r="E683" i="2"/>
  <c r="D683" i="2"/>
  <c r="E681" i="2"/>
  <c r="D681" i="2"/>
  <c r="E674" i="2"/>
  <c r="D674" i="2"/>
  <c r="E672" i="2"/>
  <c r="D672" i="2"/>
  <c r="E670" i="2"/>
  <c r="D670" i="2"/>
  <c r="E668" i="2"/>
  <c r="D668" i="2"/>
  <c r="E666" i="2"/>
  <c r="D666" i="2"/>
  <c r="E664" i="2"/>
  <c r="D664" i="2"/>
  <c r="E662" i="2"/>
  <c r="D662" i="2"/>
  <c r="E660" i="2"/>
  <c r="D660" i="2"/>
  <c r="E658" i="2"/>
  <c r="D658" i="2"/>
  <c r="E655" i="2"/>
  <c r="D655" i="2"/>
  <c r="E653" i="2"/>
  <c r="D653" i="2"/>
  <c r="E651" i="2"/>
  <c r="D651" i="2"/>
  <c r="D649" i="2"/>
  <c r="E647" i="2"/>
  <c r="D647" i="2"/>
  <c r="E645" i="2"/>
  <c r="D645" i="2"/>
  <c r="E641" i="2"/>
  <c r="D641" i="2"/>
  <c r="E639" i="2"/>
  <c r="D639" i="2"/>
  <c r="E636" i="2"/>
  <c r="D636" i="2"/>
  <c r="E634" i="2"/>
  <c r="D634" i="2"/>
  <c r="E632" i="2"/>
  <c r="D632" i="2"/>
  <c r="E628" i="2"/>
  <c r="D628" i="2"/>
  <c r="E626" i="2"/>
  <c r="D626" i="2"/>
  <c r="E622" i="2"/>
  <c r="D622" i="2"/>
  <c r="E620" i="2"/>
  <c r="D620" i="2"/>
  <c r="E617" i="2"/>
  <c r="D617" i="2"/>
  <c r="E615" i="2"/>
  <c r="D615" i="2"/>
  <c r="E613" i="2"/>
  <c r="D613" i="2"/>
  <c r="E611" i="2"/>
  <c r="D611" i="2"/>
  <c r="E609" i="2"/>
  <c r="D609" i="2"/>
  <c r="E607" i="2"/>
  <c r="D607" i="2"/>
  <c r="E605" i="2"/>
  <c r="D605" i="2"/>
  <c r="E603" i="2"/>
  <c r="D603" i="2"/>
  <c r="E601" i="2"/>
  <c r="D601" i="2"/>
  <c r="E594" i="2"/>
  <c r="D594" i="2"/>
  <c r="E591" i="2"/>
  <c r="D591" i="2"/>
  <c r="E589" i="2"/>
  <c r="D589" i="2"/>
  <c r="E587" i="2"/>
  <c r="D587" i="2"/>
  <c r="E585" i="2"/>
  <c r="D585" i="2"/>
  <c r="E583" i="2"/>
  <c r="D583" i="2"/>
  <c r="E581" i="2"/>
  <c r="D581" i="2"/>
  <c r="E579" i="2"/>
  <c r="D579" i="2"/>
  <c r="E577" i="2"/>
  <c r="D577" i="2"/>
  <c r="E574" i="2"/>
  <c r="D574" i="2"/>
  <c r="E560" i="2"/>
  <c r="D560" i="2"/>
  <c r="E556" i="2"/>
  <c r="D556" i="2"/>
  <c r="E552" i="2"/>
  <c r="D552" i="2"/>
  <c r="E539" i="2"/>
  <c r="D539" i="2"/>
  <c r="E536" i="2"/>
  <c r="D536" i="2"/>
  <c r="E533" i="2"/>
  <c r="D533" i="2"/>
  <c r="E531" i="2"/>
  <c r="D531" i="2"/>
  <c r="E530" i="2"/>
  <c r="D530" i="2"/>
  <c r="E529" i="2"/>
  <c r="D529" i="2"/>
  <c r="E528" i="2"/>
  <c r="D528" i="2"/>
  <c r="E527" i="2"/>
  <c r="D527" i="2"/>
  <c r="E526" i="2"/>
  <c r="D526" i="2"/>
  <c r="E525" i="2"/>
  <c r="D525" i="2"/>
  <c r="E519" i="2"/>
  <c r="D519" i="2"/>
  <c r="E518" i="2"/>
  <c r="D518" i="2"/>
  <c r="E517" i="2"/>
  <c r="D517" i="2"/>
  <c r="E516" i="2"/>
  <c r="D516" i="2"/>
  <c r="E515" i="2"/>
  <c r="D515" i="2"/>
  <c r="E514" i="2"/>
  <c r="D514" i="2"/>
  <c r="E507" i="2"/>
  <c r="D507" i="2"/>
  <c r="E506" i="2"/>
  <c r="D506" i="2"/>
  <c r="E500" i="2"/>
  <c r="D500" i="2"/>
  <c r="E499" i="2"/>
  <c r="D499" i="2"/>
  <c r="E497" i="2"/>
  <c r="D497" i="2"/>
  <c r="E491" i="2"/>
  <c r="D491" i="2"/>
  <c r="E484" i="2"/>
  <c r="D484" i="2"/>
  <c r="E483" i="2"/>
  <c r="D483" i="2"/>
  <c r="E479" i="2"/>
  <c r="D479" i="2"/>
  <c r="E476" i="2"/>
  <c r="D476" i="2"/>
  <c r="E475" i="2"/>
  <c r="D475" i="2"/>
  <c r="E474" i="2"/>
  <c r="D474" i="2"/>
  <c r="E473" i="2"/>
  <c r="D473" i="2"/>
  <c r="E472" i="2"/>
  <c r="D472" i="2"/>
  <c r="E471" i="2"/>
  <c r="D471" i="2"/>
  <c r="E469" i="2"/>
  <c r="D469" i="2"/>
  <c r="E468" i="2"/>
  <c r="D468" i="2"/>
  <c r="E466" i="2"/>
  <c r="D466" i="2"/>
  <c r="E465" i="2"/>
  <c r="D465" i="2"/>
  <c r="E464" i="2"/>
  <c r="D464" i="2"/>
  <c r="E463" i="2"/>
  <c r="D463" i="2"/>
  <c r="E459" i="2"/>
  <c r="D459" i="2"/>
  <c r="E458" i="2"/>
  <c r="D458" i="2"/>
  <c r="E455" i="2"/>
  <c r="D455" i="2"/>
  <c r="E452" i="2"/>
  <c r="D452" i="2"/>
  <c r="E451" i="2"/>
  <c r="D451" i="2"/>
  <c r="E450" i="2"/>
  <c r="D450" i="2"/>
  <c r="E448" i="2"/>
  <c r="D448" i="2"/>
  <c r="E439" i="2"/>
  <c r="D439" i="2"/>
  <c r="E438" i="2"/>
  <c r="D438" i="2"/>
  <c r="E437" i="2"/>
  <c r="D437" i="2"/>
  <c r="E435" i="2"/>
  <c r="D435" i="2"/>
  <c r="E434" i="2"/>
  <c r="D434" i="2"/>
  <c r="E433" i="2"/>
  <c r="D433" i="2"/>
  <c r="E431" i="2"/>
  <c r="D431" i="2"/>
  <c r="E430" i="2"/>
  <c r="D430" i="2"/>
  <c r="E429" i="2"/>
  <c r="D429" i="2"/>
  <c r="E416" i="2"/>
  <c r="D416" i="2"/>
  <c r="E415" i="2"/>
  <c r="D415" i="2"/>
  <c r="E413" i="2"/>
  <c r="D413" i="2"/>
  <c r="E412" i="2"/>
  <c r="D412" i="2"/>
  <c r="E405" i="2"/>
  <c r="D405" i="2"/>
  <c r="D403" i="2"/>
  <c r="E401" i="2"/>
  <c r="D401" i="2"/>
  <c r="E398" i="2"/>
  <c r="D398" i="2"/>
  <c r="E395" i="2"/>
  <c r="D395" i="2"/>
  <c r="E394" i="2"/>
  <c r="D394" i="2"/>
  <c r="E392" i="2"/>
  <c r="D392" i="2"/>
  <c r="E390" i="2"/>
  <c r="D390" i="2"/>
  <c r="E389" i="2"/>
  <c r="D389" i="2"/>
  <c r="E385" i="2"/>
  <c r="D385" i="2"/>
  <c r="E377" i="2"/>
  <c r="D377" i="2"/>
  <c r="E373" i="2"/>
  <c r="D373" i="2"/>
  <c r="E360" i="2"/>
  <c r="D360" i="2"/>
  <c r="E357" i="2"/>
  <c r="D357" i="2"/>
  <c r="E354" i="2"/>
  <c r="D354" i="2"/>
  <c r="E353" i="2"/>
  <c r="D353" i="2"/>
  <c r="E352" i="2"/>
  <c r="D352" i="2"/>
  <c r="E351" i="2"/>
  <c r="D351" i="2"/>
  <c r="E350" i="2"/>
  <c r="D350" i="2"/>
  <c r="E349" i="2"/>
  <c r="D349" i="2"/>
  <c r="E348" i="2"/>
  <c r="D348" i="2"/>
  <c r="E346" i="2"/>
  <c r="D346" i="2"/>
  <c r="E343" i="2"/>
  <c r="D343" i="2"/>
  <c r="E338" i="2"/>
  <c r="D338" i="2"/>
  <c r="E336" i="2"/>
  <c r="D336" i="2"/>
  <c r="E334" i="2"/>
  <c r="D334" i="2"/>
  <c r="E322" i="2"/>
  <c r="D322" i="2"/>
  <c r="E318" i="2"/>
  <c r="D318" i="2"/>
  <c r="E315" i="2"/>
  <c r="D315" i="2"/>
  <c r="E314" i="2"/>
  <c r="D314" i="2"/>
  <c r="E312" i="2"/>
  <c r="D312" i="2"/>
  <c r="E306" i="2"/>
  <c r="D306" i="2"/>
  <c r="E300" i="2"/>
  <c r="D300" i="2"/>
  <c r="E293" i="2"/>
  <c r="D293" i="2"/>
  <c r="E291" i="2"/>
  <c r="D291" i="2"/>
  <c r="E290" i="2"/>
  <c r="D290" i="2"/>
  <c r="E289" i="2"/>
  <c r="D289" i="2"/>
  <c r="E287" i="2"/>
  <c r="D287" i="2"/>
  <c r="E282" i="2"/>
  <c r="D282" i="2"/>
  <c r="E273" i="2"/>
  <c r="D273" i="2"/>
  <c r="E270" i="2"/>
  <c r="D270" i="2"/>
  <c r="E268" i="2"/>
  <c r="D268" i="2"/>
  <c r="E265" i="2"/>
  <c r="D265" i="2"/>
  <c r="E260" i="2"/>
  <c r="D260" i="2"/>
  <c r="E258" i="2"/>
  <c r="D258" i="2"/>
  <c r="E253" i="2"/>
  <c r="D253" i="2"/>
  <c r="E252" i="2"/>
  <c r="D252" i="2"/>
  <c r="E245" i="2"/>
  <c r="D245" i="2"/>
  <c r="E244" i="2"/>
  <c r="D244" i="2"/>
  <c r="E242" i="2"/>
  <c r="D242" i="2"/>
  <c r="E241" i="2"/>
  <c r="D241" i="2"/>
  <c r="E230" i="2"/>
  <c r="D230" i="2"/>
  <c r="E229" i="2"/>
  <c r="D229" i="2"/>
  <c r="E222" i="2"/>
  <c r="D222" i="2"/>
  <c r="E220" i="2"/>
  <c r="D220" i="2"/>
  <c r="E209" i="2"/>
  <c r="D209" i="2"/>
  <c r="E207" i="2"/>
  <c r="D207" i="2"/>
  <c r="E206" i="2"/>
  <c r="D206" i="2"/>
  <c r="E205" i="2"/>
  <c r="D205" i="2"/>
  <c r="E204" i="2"/>
  <c r="D204" i="2"/>
  <c r="E202" i="2"/>
  <c r="D202" i="2"/>
  <c r="E201" i="2"/>
  <c r="D201" i="2"/>
  <c r="E193" i="2"/>
  <c r="D193" i="2"/>
  <c r="E192" i="2"/>
  <c r="D192" i="2"/>
  <c r="E191" i="2"/>
  <c r="D191" i="2"/>
  <c r="E187" i="2"/>
  <c r="D187" i="2"/>
  <c r="E183" i="2"/>
  <c r="D183" i="2"/>
  <c r="D169" i="2"/>
  <c r="D162" i="2"/>
  <c r="E162" i="2" s="1"/>
  <c r="D159" i="2"/>
  <c r="E159" i="2" s="1"/>
  <c r="D157" i="2"/>
  <c r="E157" i="2" s="1"/>
  <c r="D155" i="2"/>
  <c r="E155" i="2" s="1"/>
  <c r="D154" i="2"/>
  <c r="E154" i="2" s="1"/>
  <c r="D153" i="2"/>
  <c r="E153" i="2" s="1"/>
  <c r="D152" i="2"/>
  <c r="E152" i="2" s="1"/>
  <c r="D151" i="2"/>
  <c r="D149" i="2"/>
  <c r="E149" i="2" s="1"/>
  <c r="D148" i="2"/>
  <c r="E148" i="2" s="1"/>
  <c r="D145" i="2"/>
  <c r="E145" i="2" s="1"/>
  <c r="D144" i="2"/>
  <c r="E144" i="2" s="1"/>
  <c r="D143" i="2"/>
  <c r="E143" i="2" s="1"/>
  <c r="D139" i="2"/>
  <c r="E139" i="2" s="1"/>
  <c r="D136" i="2"/>
  <c r="E136" i="2" s="1"/>
  <c r="D135" i="2"/>
  <c r="E135" i="2" s="1"/>
  <c r="D134" i="2"/>
  <c r="E134" i="2" s="1"/>
  <c r="D133" i="2"/>
  <c r="E133" i="2" s="1"/>
  <c r="D125" i="2"/>
  <c r="E125" i="2" s="1"/>
  <c r="D123" i="2"/>
  <c r="E123" i="2" s="1"/>
  <c r="D121" i="2"/>
  <c r="E121" i="2" s="1"/>
  <c r="F150" i="3" s="1"/>
  <c r="D119" i="2"/>
  <c r="E119" i="2" s="1"/>
  <c r="F148" i="3" s="1"/>
  <c r="D118" i="2"/>
  <c r="E118" i="2" s="1"/>
  <c r="F147" i="3" s="1"/>
  <c r="D117" i="2"/>
  <c r="D116" i="2"/>
  <c r="E116" i="2" s="1"/>
  <c r="F145" i="3" s="1"/>
  <c r="D111" i="2"/>
  <c r="E111" i="2" s="1"/>
  <c r="D109" i="2"/>
  <c r="E109" i="2" s="1"/>
  <c r="D103" i="2"/>
  <c r="E103" i="2" s="1"/>
  <c r="D102" i="2"/>
  <c r="E102" i="2" s="1"/>
  <c r="D101" i="2"/>
  <c r="E101" i="2" s="1"/>
  <c r="D100" i="2"/>
  <c r="E100" i="2" s="1"/>
  <c r="D97" i="2"/>
  <c r="E97" i="2" s="1"/>
  <c r="D95" i="2"/>
  <c r="E95" i="2" s="1"/>
  <c r="D94" i="2"/>
  <c r="E94" i="2" s="1"/>
  <c r="D92" i="2"/>
  <c r="E92" i="2" s="1"/>
  <c r="D91" i="2"/>
  <c r="E91" i="2" s="1"/>
  <c r="D90" i="2"/>
  <c r="E90" i="2" s="1"/>
  <c r="D87" i="2"/>
  <c r="E87" i="2" s="1"/>
  <c r="D85" i="2"/>
  <c r="E85" i="2" s="1"/>
  <c r="D84" i="2"/>
  <c r="E84" i="2" s="1"/>
  <c r="D82" i="2"/>
  <c r="E82" i="2" s="1"/>
  <c r="D81" i="2"/>
  <c r="E81" i="2" s="1"/>
  <c r="D79" i="2"/>
  <c r="E79" i="2" s="1"/>
  <c r="D78" i="2"/>
  <c r="E78" i="2" s="1"/>
  <c r="D77" i="2"/>
  <c r="E77" i="2" s="1"/>
  <c r="D76" i="2"/>
  <c r="E76" i="2" s="1"/>
  <c r="D75" i="2"/>
  <c r="E75" i="2" s="1"/>
  <c r="D74" i="2"/>
  <c r="E74" i="2" s="1"/>
  <c r="D71" i="2"/>
  <c r="E71" i="2" s="1"/>
  <c r="D69" i="2"/>
  <c r="E69" i="2" s="1"/>
  <c r="D56" i="2"/>
  <c r="D54" i="2"/>
  <c r="E54" i="2" s="1"/>
  <c r="D53" i="2"/>
  <c r="E53" i="2" s="1"/>
  <c r="D52" i="2"/>
  <c r="E52" i="2" s="1"/>
  <c r="D48" i="2"/>
  <c r="E48" i="2" s="1"/>
  <c r="D46" i="2"/>
  <c r="E46" i="2" s="1"/>
  <c r="D42" i="2"/>
  <c r="E42" i="2" s="1"/>
  <c r="D41" i="2"/>
  <c r="E41" i="2" s="1"/>
  <c r="D37" i="2"/>
  <c r="E37" i="2" s="1"/>
  <c r="D32" i="2"/>
  <c r="E32" i="2" s="1"/>
  <c r="D27" i="2"/>
  <c r="E27" i="2" s="1"/>
  <c r="D26" i="2"/>
  <c r="E26" i="2" s="1"/>
  <c r="D23" i="2"/>
  <c r="E23" i="2" s="1"/>
  <c r="D14" i="2"/>
  <c r="E14" i="2" s="1"/>
  <c r="D13" i="2"/>
  <c r="E13" i="2" s="1"/>
  <c r="I305" i="5"/>
  <c r="I304" i="5"/>
  <c r="I303" i="5"/>
  <c r="I302" i="5"/>
  <c r="I301" i="5"/>
  <c r="I300" i="5"/>
  <c r="I299"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70" i="5"/>
  <c r="I269" i="5"/>
  <c r="I268" i="5"/>
  <c r="I267" i="5"/>
  <c r="I266" i="5"/>
  <c r="I265" i="5"/>
  <c r="I264" i="5"/>
  <c r="I263" i="5"/>
  <c r="I262" i="5"/>
  <c r="I261" i="5"/>
  <c r="I260" i="5"/>
  <c r="I259" i="5"/>
  <c r="I258" i="5"/>
  <c r="I257" i="5"/>
  <c r="I256" i="5"/>
  <c r="I255" i="5"/>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7" i="5"/>
  <c r="I226" i="5"/>
  <c r="I225" i="5"/>
  <c r="I224" i="5"/>
  <c r="I223" i="5"/>
  <c r="I222" i="5"/>
  <c r="I221" i="5"/>
  <c r="I220" i="5"/>
  <c r="I219" i="5"/>
  <c r="I218" i="5"/>
  <c r="I217" i="5"/>
  <c r="I216" i="5"/>
  <c r="D630" i="2" s="1"/>
  <c r="I215" i="5"/>
  <c r="D494" i="2" s="1"/>
  <c r="I214" i="5"/>
  <c r="D509" i="2" s="1"/>
  <c r="I213" i="5"/>
  <c r="D158" i="2" s="1"/>
  <c r="I212" i="5"/>
  <c r="I211" i="5"/>
  <c r="I210" i="5"/>
  <c r="D89" i="2" s="1"/>
  <c r="I209" i="5"/>
  <c r="I208" i="5"/>
  <c r="D825" i="2" s="1"/>
  <c r="I207" i="5"/>
  <c r="D722" i="2" s="1"/>
  <c r="I206" i="5"/>
  <c r="I205" i="5"/>
  <c r="I204" i="5"/>
  <c r="D727" i="2" s="1"/>
  <c r="I203" i="5"/>
  <c r="I202" i="5"/>
  <c r="I201" i="5"/>
  <c r="I200" i="5"/>
  <c r="I199" i="5"/>
  <c r="I198" i="5"/>
  <c r="I197" i="5"/>
  <c r="I196" i="5"/>
  <c r="D375" i="2" s="1"/>
  <c r="I195" i="5"/>
  <c r="D554" i="2" s="1"/>
  <c r="I194" i="5"/>
  <c r="D326" i="2" s="1"/>
  <c r="I193" i="5"/>
  <c r="D208" i="2" s="1"/>
  <c r="I192" i="5"/>
  <c r="D321" i="2" s="1"/>
  <c r="I191" i="5"/>
  <c r="I190" i="5"/>
  <c r="D408" i="2" s="1"/>
  <c r="I189" i="5"/>
  <c r="I188" i="5"/>
  <c r="I187" i="5"/>
  <c r="I186" i="5"/>
  <c r="D481" i="2" s="1"/>
  <c r="I185" i="5"/>
  <c r="I184" i="5"/>
  <c r="D279" i="2" s="1"/>
  <c r="I183" i="5"/>
  <c r="D542" i="2" s="1"/>
  <c r="I182" i="5"/>
  <c r="I181" i="5"/>
  <c r="D363" i="2" s="1"/>
  <c r="I180" i="5"/>
  <c r="I179" i="5"/>
  <c r="I178" i="5"/>
  <c r="I177" i="5"/>
  <c r="D137" i="2" s="1"/>
  <c r="I176" i="5"/>
  <c r="D130" i="2" s="1"/>
  <c r="I175" i="5"/>
  <c r="I174" i="5"/>
  <c r="D114" i="2" s="1"/>
  <c r="I173" i="5"/>
  <c r="D110" i="2" s="1"/>
  <c r="I172" i="5"/>
  <c r="I171" i="5"/>
  <c r="D39" i="2" s="1"/>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D369" i="2" s="1"/>
  <c r="I140" i="5"/>
  <c r="I139" i="5"/>
  <c r="I138" i="5"/>
  <c r="I137" i="5"/>
  <c r="I136" i="5"/>
  <c r="I135" i="5"/>
  <c r="I134" i="5"/>
  <c r="I133" i="5"/>
  <c r="I132" i="5"/>
  <c r="I131" i="5"/>
  <c r="I130" i="5"/>
  <c r="I129" i="5"/>
  <c r="I128" i="5"/>
  <c r="I127" i="5"/>
  <c r="D316" i="2" s="1"/>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D237" i="2" s="1"/>
  <c r="I99" i="5"/>
  <c r="I98" i="5"/>
  <c r="I97" i="5"/>
  <c r="I96" i="5"/>
  <c r="I95" i="5"/>
  <c r="I94" i="5"/>
  <c r="I93" i="5"/>
  <c r="I92" i="5"/>
  <c r="I91" i="5"/>
  <c r="I90" i="5"/>
  <c r="I89" i="5"/>
  <c r="I88" i="5"/>
  <c r="I87" i="5"/>
  <c r="I86" i="5"/>
  <c r="I85" i="5"/>
  <c r="I84" i="5"/>
  <c r="D167" i="2" s="1"/>
  <c r="I83" i="5"/>
  <c r="I82" i="5"/>
  <c r="I81" i="5"/>
  <c r="I80" i="5"/>
  <c r="I79" i="5"/>
  <c r="I78" i="5"/>
  <c r="I77" i="5"/>
  <c r="I76" i="5"/>
  <c r="D132" i="2" s="1"/>
  <c r="I75" i="5"/>
  <c r="D129" i="2" s="1"/>
  <c r="I74" i="5"/>
  <c r="I73" i="5"/>
  <c r="I72" i="5"/>
  <c r="D112" i="2" s="1"/>
  <c r="I71" i="5"/>
  <c r="I70" i="5"/>
  <c r="I69" i="5"/>
  <c r="I68" i="5"/>
  <c r="D96" i="2" s="1"/>
  <c r="I67" i="5"/>
  <c r="D88" i="2" s="1"/>
  <c r="I66" i="5"/>
  <c r="D171" i="2" s="1"/>
  <c r="I65" i="5"/>
  <c r="I64" i="5"/>
  <c r="D358" i="2" s="1"/>
  <c r="I63" i="5"/>
  <c r="D67" i="2" s="1"/>
  <c r="I62" i="5"/>
  <c r="D70" i="2" s="1"/>
  <c r="I61" i="5"/>
  <c r="D359" i="2" s="1"/>
  <c r="I60" i="5"/>
  <c r="D725" i="2" s="1"/>
  <c r="E102" i="3" s="1"/>
  <c r="I59" i="5"/>
  <c r="I58" i="5"/>
  <c r="I57" i="5"/>
  <c r="I56" i="5"/>
  <c r="I55" i="5"/>
  <c r="I54" i="5"/>
  <c r="I53" i="5"/>
  <c r="I52" i="5"/>
  <c r="I51" i="5"/>
  <c r="I50" i="5"/>
  <c r="D40" i="2" s="1"/>
  <c r="I49" i="5"/>
  <c r="D299" i="2" s="1"/>
  <c r="I48" i="5"/>
  <c r="D35" i="2" s="1"/>
  <c r="I47" i="5"/>
  <c r="D24" i="2" s="1"/>
  <c r="I46" i="5"/>
  <c r="D22" i="2" s="1"/>
  <c r="I45" i="5"/>
  <c r="I44" i="5"/>
  <c r="D19" i="2" s="1"/>
  <c r="I43" i="5"/>
  <c r="I42" i="5"/>
  <c r="I41" i="5"/>
  <c r="D15" i="2" s="1"/>
  <c r="I40" i="5"/>
  <c r="I39" i="5"/>
  <c r="D11" i="2" s="1"/>
  <c r="I38" i="5"/>
  <c r="D10" i="2" s="1"/>
  <c r="H305" i="5"/>
  <c r="H304" i="5"/>
  <c r="H303" i="5"/>
  <c r="H302" i="5"/>
  <c r="H301" i="5"/>
  <c r="H300" i="5"/>
  <c r="H299" i="5"/>
  <c r="H298" i="5"/>
  <c r="H297" i="5"/>
  <c r="H296" i="5"/>
  <c r="H295" i="5"/>
  <c r="H294" i="5"/>
  <c r="H293" i="5"/>
  <c r="H292" i="5"/>
  <c r="H291" i="5"/>
  <c r="H290" i="5"/>
  <c r="H289" i="5"/>
  <c r="H288" i="5"/>
  <c r="H287" i="5"/>
  <c r="H286" i="5"/>
  <c r="H285" i="5"/>
  <c r="H284" i="5"/>
  <c r="H283" i="5"/>
  <c r="H282" i="5"/>
  <c r="H281" i="5"/>
  <c r="H280" i="5"/>
  <c r="H279" i="5"/>
  <c r="H278" i="5"/>
  <c r="H277" i="5"/>
  <c r="H276" i="5"/>
  <c r="H275" i="5"/>
  <c r="H274" i="5"/>
  <c r="H273" i="5"/>
  <c r="H272" i="5"/>
  <c r="H271" i="5"/>
  <c r="H270" i="5"/>
  <c r="H269" i="5"/>
  <c r="H268" i="5"/>
  <c r="H267" i="5"/>
  <c r="H266" i="5"/>
  <c r="H265" i="5"/>
  <c r="H264" i="5"/>
  <c r="H263" i="5"/>
  <c r="H262" i="5"/>
  <c r="H261" i="5"/>
  <c r="H260" i="5"/>
  <c r="H259" i="5"/>
  <c r="H258" i="5"/>
  <c r="H257" i="5"/>
  <c r="H256" i="5"/>
  <c r="H255" i="5"/>
  <c r="H254" i="5"/>
  <c r="H253" i="5"/>
  <c r="H252" i="5"/>
  <c r="H251" i="5"/>
  <c r="H250" i="5"/>
  <c r="H249" i="5"/>
  <c r="H248" i="5"/>
  <c r="H247" i="5"/>
  <c r="H246" i="5"/>
  <c r="H245" i="5"/>
  <c r="H244" i="5"/>
  <c r="H243" i="5"/>
  <c r="H242" i="5"/>
  <c r="H241" i="5"/>
  <c r="H240" i="5"/>
  <c r="H239" i="5"/>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F539" i="2"/>
  <c r="A539" i="2"/>
  <c r="F359" i="2"/>
  <c r="A359" i="2"/>
  <c r="M216" i="2"/>
  <c r="M201" i="2"/>
  <c r="M200" i="2"/>
  <c r="M186" i="2"/>
  <c r="M185" i="2"/>
  <c r="D486" i="2" l="1"/>
  <c r="D442" i="2"/>
  <c r="D47" i="2"/>
  <c r="D537" i="2"/>
  <c r="D29" i="2"/>
  <c r="D120" i="2"/>
  <c r="E149" i="3" s="1"/>
  <c r="D286" i="2"/>
  <c r="D20" i="2"/>
  <c r="D147" i="2"/>
  <c r="E116" i="3" s="1"/>
  <c r="D738" i="2"/>
  <c r="D80" i="2"/>
  <c r="D538" i="2"/>
  <c r="D173" i="2"/>
  <c r="I214" i="2" s="1"/>
  <c r="L214" i="2" s="1"/>
  <c r="D177" i="2"/>
  <c r="D175" i="2"/>
  <c r="E117" i="3" s="1"/>
  <c r="D122" i="2"/>
  <c r="E115" i="3" s="1"/>
  <c r="D30" i="2"/>
  <c r="D12" i="2"/>
  <c r="E145" i="3"/>
  <c r="G145" i="3" s="1"/>
  <c r="H145" i="3" s="1"/>
  <c r="E147" i="3"/>
  <c r="G147" i="3" s="1"/>
  <c r="H147" i="3" s="1"/>
  <c r="E150" i="3"/>
  <c r="G150" i="3" s="1"/>
  <c r="H150" i="3" s="1"/>
  <c r="E146" i="3"/>
  <c r="E148" i="3"/>
  <c r="G148" i="3" s="1"/>
  <c r="H148" i="3" s="1"/>
  <c r="D225" i="2"/>
  <c r="D33" i="2"/>
  <c r="D45" i="2"/>
  <c r="D60" i="2"/>
  <c r="D64" i="2"/>
  <c r="D548" i="2"/>
  <c r="D146" i="2"/>
  <c r="D99" i="2"/>
  <c r="D275" i="2"/>
  <c r="D503" i="2"/>
  <c r="D447" i="2"/>
  <c r="D34" i="2"/>
  <c r="D127" i="2"/>
  <c r="D126" i="2"/>
  <c r="D247" i="2"/>
  <c r="D86" i="2"/>
  <c r="D724" i="2"/>
  <c r="D596" i="2"/>
  <c r="D297" i="2"/>
  <c r="D156" i="2"/>
  <c r="D480" i="2"/>
  <c r="D285" i="2"/>
  <c r="D296" i="2"/>
  <c r="D570" i="2"/>
  <c r="D17" i="2"/>
  <c r="D51" i="2"/>
  <c r="D62" i="2"/>
  <c r="D66" i="2"/>
  <c r="D107" i="2"/>
  <c r="D128" i="2"/>
  <c r="D140" i="2"/>
  <c r="D21" i="2"/>
  <c r="D36" i="2"/>
  <c r="D50" i="2"/>
  <c r="D61" i="2"/>
  <c r="D65" i="2"/>
  <c r="D98" i="2"/>
  <c r="D113" i="2"/>
  <c r="D161" i="2"/>
  <c r="D72" i="2"/>
  <c r="D238" i="2"/>
  <c r="D138" i="2"/>
  <c r="D211" i="2"/>
  <c r="D340" i="2"/>
  <c r="D501" i="2"/>
  <c r="D18" i="2"/>
  <c r="D44" i="2"/>
  <c r="D59" i="2"/>
  <c r="D63" i="2"/>
  <c r="D108" i="2"/>
  <c r="D141" i="2"/>
  <c r="D165" i="2"/>
  <c r="D189" i="2"/>
  <c r="D198" i="2"/>
  <c r="D212" i="2"/>
  <c r="D218" i="2"/>
  <c r="D226" i="2"/>
  <c r="D232" i="2"/>
  <c r="D239" i="2"/>
  <c r="D249" i="2"/>
  <c r="D256" i="2"/>
  <c r="D263" i="2"/>
  <c r="D274" i="2"/>
  <c r="D302" i="2"/>
  <c r="D313" i="2"/>
  <c r="D327" i="2"/>
  <c r="D331" i="2"/>
  <c r="D341" i="2"/>
  <c r="D371" i="2"/>
  <c r="D384" i="2"/>
  <c r="D397" i="2"/>
  <c r="D422" i="2"/>
  <c r="D446" i="2"/>
  <c r="D460" i="2"/>
  <c r="D490" i="2"/>
  <c r="D504" i="2"/>
  <c r="D513" i="2"/>
  <c r="D532" i="2"/>
  <c r="D562" i="2"/>
  <c r="D572" i="2"/>
  <c r="D819" i="2"/>
  <c r="D643" i="2"/>
  <c r="D387" i="2"/>
  <c r="D178" i="2"/>
  <c r="D194" i="2"/>
  <c r="D199" i="2"/>
  <c r="D213" i="2"/>
  <c r="D219" i="2"/>
  <c r="D227" i="2"/>
  <c r="D240" i="2"/>
  <c r="D250" i="2"/>
  <c r="D257" i="2"/>
  <c r="D264" i="2"/>
  <c r="D278" i="2"/>
  <c r="D305" i="2"/>
  <c r="D328" i="2"/>
  <c r="D332" i="2"/>
  <c r="D347" i="2"/>
  <c r="D410" i="2"/>
  <c r="D462" i="2"/>
  <c r="D493" i="2"/>
  <c r="D505" i="2"/>
  <c r="D544" i="2"/>
  <c r="D564" i="2"/>
  <c r="D677" i="2"/>
  <c r="D907" i="2"/>
  <c r="D319" i="2"/>
  <c r="D185" i="2"/>
  <c r="D197" i="2"/>
  <c r="D217" i="2"/>
  <c r="D223" i="2"/>
  <c r="D231" i="2"/>
  <c r="D248" i="2"/>
  <c r="D255" i="2"/>
  <c r="D262" i="2"/>
  <c r="D271" i="2"/>
  <c r="D295" i="2"/>
  <c r="D324" i="2"/>
  <c r="D330" i="2"/>
  <c r="D383" i="2"/>
  <c r="D393" i="2"/>
  <c r="D445" i="2"/>
  <c r="D457" i="2"/>
  <c r="D487" i="2"/>
  <c r="D512" i="2"/>
  <c r="D522" i="2"/>
  <c r="D550" i="2"/>
  <c r="D568" i="2"/>
  <c r="D785" i="2"/>
  <c r="D424" i="2"/>
  <c r="D182" i="2"/>
  <c r="D196" i="2"/>
  <c r="D200" i="2"/>
  <c r="D216" i="2"/>
  <c r="D221" i="2"/>
  <c r="D228" i="2"/>
  <c r="D236" i="2"/>
  <c r="D243" i="2"/>
  <c r="D251" i="2"/>
  <c r="D259" i="2"/>
  <c r="D267" i="2"/>
  <c r="D281" i="2"/>
  <c r="D308" i="2"/>
  <c r="D320" i="2"/>
  <c r="D329" i="2"/>
  <c r="D333" i="2"/>
  <c r="D365" i="2"/>
  <c r="D382" i="2"/>
  <c r="D388" i="2"/>
  <c r="D418" i="2"/>
  <c r="D426" i="2"/>
  <c r="D454" i="2"/>
  <c r="D478" i="2"/>
  <c r="D498" i="2"/>
  <c r="D511" i="2"/>
  <c r="D521" i="2"/>
  <c r="D546" i="2"/>
  <c r="D566" i="2"/>
  <c r="D624" i="2"/>
  <c r="D737" i="2"/>
  <c r="D908" i="2"/>
  <c r="D234" i="2"/>
  <c r="D309" i="2"/>
  <c r="D367" i="2"/>
  <c r="D381" i="2"/>
  <c r="D420" i="2"/>
  <c r="D598" i="2"/>
  <c r="E169" i="2"/>
  <c r="M175" i="2"/>
  <c r="M170" i="2"/>
  <c r="M169" i="2"/>
  <c r="M168" i="2"/>
  <c r="M166" i="2"/>
  <c r="M153" i="2"/>
  <c r="M152" i="2"/>
  <c r="M118" i="2"/>
  <c r="M137" i="2"/>
  <c r="F491" i="2"/>
  <c r="J137" i="2"/>
  <c r="A491" i="2"/>
  <c r="F306" i="2"/>
  <c r="J136" i="2"/>
  <c r="A306" i="2"/>
  <c r="A307" i="2"/>
  <c r="F307" i="2"/>
  <c r="M138" i="2"/>
  <c r="M136" i="2"/>
  <c r="M126" i="2"/>
  <c r="M125" i="2"/>
  <c r="M120" i="2"/>
  <c r="M117" i="2"/>
  <c r="M115" i="2"/>
  <c r="M114" i="2"/>
  <c r="M231" i="2"/>
  <c r="M230" i="2"/>
  <c r="M100" i="2"/>
  <c r="M99" i="2"/>
  <c r="M98" i="2"/>
  <c r="M94" i="2"/>
  <c r="M93" i="2"/>
  <c r="M89" i="2"/>
  <c r="M88" i="2"/>
  <c r="M87" i="2"/>
  <c r="M86" i="2"/>
  <c r="M84" i="2"/>
  <c r="M83" i="2"/>
  <c r="M82" i="2"/>
  <c r="M81" i="2"/>
  <c r="A76" i="2"/>
  <c r="F76" i="2"/>
  <c r="M68" i="2"/>
  <c r="M62" i="2"/>
  <c r="M60" i="2"/>
  <c r="M59" i="2"/>
  <c r="M58" i="2"/>
  <c r="M57" i="2"/>
  <c r="M53" i="2"/>
  <c r="M52" i="2"/>
  <c r="M48" i="2"/>
  <c r="M47" i="2"/>
  <c r="M46" i="2"/>
  <c r="M45" i="2"/>
  <c r="M44" i="2"/>
  <c r="M42" i="2"/>
  <c r="M41" i="2"/>
  <c r="M39" i="2"/>
  <c r="M38" i="2"/>
  <c r="M37" i="2"/>
  <c r="M36" i="2"/>
  <c r="M35" i="2"/>
  <c r="M34" i="2"/>
  <c r="M33" i="2"/>
  <c r="M30" i="2"/>
  <c r="I15" i="2" l="1"/>
  <c r="O44" i="5"/>
  <c r="O43" i="5"/>
  <c r="I14" i="2"/>
  <c r="D112" i="3"/>
  <c r="D103" i="3" l="1"/>
  <c r="F737" i="2"/>
  <c r="A737" i="2"/>
  <c r="D149" i="1"/>
  <c r="D101" i="3"/>
  <c r="L158" i="5"/>
  <c r="K158" i="5"/>
  <c r="L157" i="5"/>
  <c r="L156" i="5"/>
  <c r="K156" i="5"/>
  <c r="L155" i="5"/>
  <c r="L154" i="5"/>
  <c r="K154" i="5"/>
  <c r="L153" i="5"/>
  <c r="L152" i="5"/>
  <c r="K152" i="5"/>
  <c r="L151" i="5"/>
  <c r="L150" i="5"/>
  <c r="K150" i="5"/>
  <c r="L149" i="5"/>
  <c r="L148" i="5"/>
  <c r="K148" i="5"/>
  <c r="L147" i="5"/>
  <c r="L146" i="5"/>
  <c r="K146" i="5"/>
  <c r="L145" i="5"/>
  <c r="L144" i="5"/>
  <c r="K144" i="5"/>
  <c r="L143" i="5"/>
  <c r="L142" i="5"/>
  <c r="K142" i="5"/>
  <c r="L141" i="5"/>
  <c r="L140" i="5"/>
  <c r="K140" i="5"/>
  <c r="L139" i="5"/>
  <c r="K139" i="5"/>
  <c r="L138" i="5"/>
  <c r="K138" i="5"/>
  <c r="L137" i="5"/>
  <c r="L136" i="5"/>
  <c r="K136" i="5"/>
  <c r="L135" i="5"/>
  <c r="K135" i="5"/>
  <c r="L134" i="5"/>
  <c r="K134" i="5"/>
  <c r="L133" i="5"/>
  <c r="L132" i="5"/>
  <c r="K132" i="5"/>
  <c r="L131" i="5"/>
  <c r="K131" i="5"/>
  <c r="L130" i="5"/>
  <c r="K130" i="5"/>
  <c r="L129" i="5"/>
  <c r="L128" i="5"/>
  <c r="K128" i="5"/>
  <c r="L127" i="5"/>
  <c r="K127" i="5"/>
  <c r="L126" i="5"/>
  <c r="K126" i="5"/>
  <c r="L125" i="5"/>
  <c r="L124" i="5"/>
  <c r="K124" i="5"/>
  <c r="L123" i="5"/>
  <c r="K123" i="5"/>
  <c r="L122" i="5"/>
  <c r="K122" i="5"/>
  <c r="L121" i="5"/>
  <c r="L120" i="5"/>
  <c r="K120" i="5"/>
  <c r="L119" i="5"/>
  <c r="K119" i="5"/>
  <c r="L118" i="5"/>
  <c r="K118" i="5"/>
  <c r="L117" i="5"/>
  <c r="L116" i="5"/>
  <c r="K116" i="5"/>
  <c r="L115" i="5"/>
  <c r="K115" i="5"/>
  <c r="L114" i="5"/>
  <c r="K114" i="5"/>
  <c r="L113" i="5"/>
  <c r="L112" i="5"/>
  <c r="L111" i="5"/>
  <c r="K111" i="5"/>
  <c r="L110" i="5"/>
  <c r="L109" i="5"/>
  <c r="L108" i="5"/>
  <c r="L107" i="5"/>
  <c r="K107" i="5"/>
  <c r="L106" i="5"/>
  <c r="L105" i="5"/>
  <c r="E319" i="2" l="1"/>
  <c r="E305" i="2"/>
  <c r="E316" i="2"/>
  <c r="E308" i="2"/>
  <c r="E259" i="2"/>
  <c r="K105" i="5"/>
  <c r="K109" i="5"/>
  <c r="E267" i="2" s="1"/>
  <c r="K113" i="5"/>
  <c r="K117" i="5"/>
  <c r="E278" i="2" s="1"/>
  <c r="K121" i="5"/>
  <c r="K125" i="5"/>
  <c r="E263" i="2" s="1"/>
  <c r="K129" i="5"/>
  <c r="E320" i="2" s="1"/>
  <c r="K133" i="5"/>
  <c r="K137" i="5"/>
  <c r="K141" i="5"/>
  <c r="E369" i="2" s="1"/>
  <c r="K143" i="5"/>
  <c r="K145" i="5"/>
  <c r="E331" i="2" s="1"/>
  <c r="K147" i="5"/>
  <c r="E333" i="2" s="1"/>
  <c r="K149" i="5"/>
  <c r="E341" i="2" s="1"/>
  <c r="K151" i="5"/>
  <c r="E347" i="2" s="1"/>
  <c r="K153" i="5"/>
  <c r="E371" i="2" s="1"/>
  <c r="K155" i="5"/>
  <c r="E382" i="2" s="1"/>
  <c r="K157" i="5"/>
  <c r="K106" i="5"/>
  <c r="K108" i="5"/>
  <c r="K110" i="5"/>
  <c r="K112" i="5"/>
  <c r="L297" i="5"/>
  <c r="L296" i="5"/>
  <c r="L295" i="5"/>
  <c r="L294" i="5"/>
  <c r="K294" i="5"/>
  <c r="L293" i="5"/>
  <c r="L292" i="5"/>
  <c r="L291" i="5"/>
  <c r="L290" i="5"/>
  <c r="L289" i="5"/>
  <c r="L288" i="5"/>
  <c r="L287" i="5"/>
  <c r="L286" i="5"/>
  <c r="L285" i="5"/>
  <c r="L284"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04" i="5"/>
  <c r="L103" i="5"/>
  <c r="L102"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301" i="5"/>
  <c r="K301" i="5"/>
  <c r="L300" i="5"/>
  <c r="L299" i="5"/>
  <c r="L298" i="5"/>
  <c r="L283" i="5"/>
  <c r="K283" i="5"/>
  <c r="L282" i="5"/>
  <c r="L281" i="5"/>
  <c r="L280" i="5"/>
  <c r="L279" i="5"/>
  <c r="K279" i="5"/>
  <c r="L278" i="5"/>
  <c r="L277" i="5"/>
  <c r="L276" i="5"/>
  <c r="L275" i="5"/>
  <c r="K275" i="5"/>
  <c r="L274" i="5"/>
  <c r="L273" i="5"/>
  <c r="L272" i="5"/>
  <c r="L271" i="5"/>
  <c r="K271" i="5"/>
  <c r="L270" i="5"/>
  <c r="L269" i="5"/>
  <c r="L268" i="5"/>
  <c r="L267" i="5"/>
  <c r="K267" i="5"/>
  <c r="L266" i="5"/>
  <c r="L265" i="5"/>
  <c r="L264" i="5"/>
  <c r="L263" i="5"/>
  <c r="K263" i="5"/>
  <c r="L262" i="5"/>
  <c r="L261" i="5"/>
  <c r="L260" i="5"/>
  <c r="L259" i="5"/>
  <c r="K259" i="5"/>
  <c r="L258" i="5"/>
  <c r="L257" i="5"/>
  <c r="L256" i="5"/>
  <c r="L255" i="5"/>
  <c r="K255" i="5"/>
  <c r="L254" i="5"/>
  <c r="L253" i="5"/>
  <c r="D144" i="3"/>
  <c r="D57" i="3"/>
  <c r="D56" i="3"/>
  <c r="D55" i="3"/>
  <c r="D54" i="3"/>
  <c r="D51" i="3"/>
  <c r="D52" i="3"/>
  <c r="D114" i="3"/>
  <c r="D44" i="3"/>
  <c r="D43" i="3"/>
  <c r="D42" i="3"/>
  <c r="D41" i="3"/>
  <c r="D40" i="3"/>
  <c r="D39" i="3"/>
  <c r="D38" i="3"/>
  <c r="D33" i="1"/>
  <c r="D32" i="1"/>
  <c r="D31" i="1"/>
  <c r="D30" i="1"/>
  <c r="D29" i="1"/>
  <c r="D28" i="1"/>
  <c r="D27" i="1"/>
  <c r="D13" i="1"/>
  <c r="D12" i="1"/>
  <c r="D11" i="1"/>
  <c r="D10" i="1"/>
  <c r="D9" i="1"/>
  <c r="D8" i="1"/>
  <c r="D7" i="1"/>
  <c r="D135" i="3"/>
  <c r="D134" i="3"/>
  <c r="D133" i="3"/>
  <c r="D132" i="3"/>
  <c r="D35" i="3"/>
  <c r="D34" i="3"/>
  <c r="D36" i="3"/>
  <c r="D37" i="3"/>
  <c r="E313" i="2" l="1"/>
  <c r="E281" i="2"/>
  <c r="E264" i="2"/>
  <c r="E365" i="2"/>
  <c r="E329" i="2"/>
  <c r="E327" i="2"/>
  <c r="E384" i="2"/>
  <c r="E302" i="2"/>
  <c r="E274" i="2"/>
  <c r="E324" i="2"/>
  <c r="E340" i="2"/>
  <c r="E232" i="2"/>
  <c r="E295" i="2"/>
  <c r="E332" i="2"/>
  <c r="E367" i="2"/>
  <c r="E383" i="2"/>
  <c r="E330" i="2"/>
  <c r="E309" i="2"/>
  <c r="E381" i="2"/>
  <c r="E262" i="2"/>
  <c r="E271" i="2"/>
  <c r="E328" i="2"/>
  <c r="K72" i="5"/>
  <c r="E127" i="2" s="1"/>
  <c r="K96" i="5"/>
  <c r="K100" i="5"/>
  <c r="E237" i="2" s="1"/>
  <c r="K104" i="5"/>
  <c r="E223" i="2" s="1"/>
  <c r="K162" i="5"/>
  <c r="K166" i="5"/>
  <c r="K170" i="5"/>
  <c r="K174" i="5"/>
  <c r="E114" i="2" s="1"/>
  <c r="K178" i="5"/>
  <c r="K182" i="5"/>
  <c r="K186" i="5"/>
  <c r="K190" i="5"/>
  <c r="E408" i="2" s="1"/>
  <c r="K285" i="5"/>
  <c r="K289" i="5"/>
  <c r="K297" i="5"/>
  <c r="K298" i="5"/>
  <c r="K101" i="5"/>
  <c r="K159" i="5"/>
  <c r="K163" i="5"/>
  <c r="K167" i="5"/>
  <c r="K171" i="5"/>
  <c r="E39" i="2" s="1"/>
  <c r="K175" i="5"/>
  <c r="K179" i="5"/>
  <c r="E151" i="2" s="1"/>
  <c r="K183" i="5"/>
  <c r="E542" i="2" s="1"/>
  <c r="K187" i="5"/>
  <c r="E403" i="2" s="1"/>
  <c r="K191" i="5"/>
  <c r="E247" i="2" s="1"/>
  <c r="K287" i="5"/>
  <c r="K291" i="5"/>
  <c r="K293" i="5"/>
  <c r="K45" i="5"/>
  <c r="E147" i="2" s="1"/>
  <c r="F116" i="3" s="1"/>
  <c r="G116" i="3" s="1"/>
  <c r="H116" i="3" s="1"/>
  <c r="K49" i="5"/>
  <c r="K53" i="5"/>
  <c r="K57" i="5"/>
  <c r="K61" i="5"/>
  <c r="E359" i="2" s="1"/>
  <c r="K65" i="5"/>
  <c r="K69" i="5"/>
  <c r="K46" i="5"/>
  <c r="K50" i="5"/>
  <c r="K54" i="5"/>
  <c r="K58" i="5"/>
  <c r="K62" i="5"/>
  <c r="K66" i="5"/>
  <c r="E171" i="2" s="1"/>
  <c r="K70" i="5"/>
  <c r="K74" i="5"/>
  <c r="K78" i="5"/>
  <c r="K82" i="5"/>
  <c r="K86" i="5"/>
  <c r="K90" i="5"/>
  <c r="K94" i="5"/>
  <c r="K276" i="5"/>
  <c r="K280" i="5"/>
  <c r="K286" i="5"/>
  <c r="K290" i="5"/>
  <c r="K256" i="5"/>
  <c r="K260" i="5"/>
  <c r="K264" i="5"/>
  <c r="K268" i="5"/>
  <c r="K272" i="5"/>
  <c r="K97" i="5"/>
  <c r="K98" i="5"/>
  <c r="E248" i="2" s="1"/>
  <c r="K102" i="5"/>
  <c r="E239" i="2" s="1"/>
  <c r="K160" i="5"/>
  <c r="K164" i="5"/>
  <c r="K168" i="5"/>
  <c r="K172" i="5"/>
  <c r="K176" i="5"/>
  <c r="E130" i="2" s="1"/>
  <c r="K180" i="5"/>
  <c r="E275" i="2" s="1"/>
  <c r="K184" i="5"/>
  <c r="E279" i="2" s="1"/>
  <c r="K188" i="5"/>
  <c r="E596" i="2" s="1"/>
  <c r="K192" i="5"/>
  <c r="E321" i="2" s="1"/>
  <c r="K300" i="5"/>
  <c r="K47" i="5"/>
  <c r="K51" i="5"/>
  <c r="K55" i="5"/>
  <c r="K59" i="5"/>
  <c r="K63" i="5"/>
  <c r="K67" i="5"/>
  <c r="K71" i="5"/>
  <c r="E126" i="2" s="1"/>
  <c r="K75" i="5"/>
  <c r="K79" i="5"/>
  <c r="K83" i="5"/>
  <c r="K87" i="5"/>
  <c r="K91" i="5"/>
  <c r="E231" i="2" s="1"/>
  <c r="K95" i="5"/>
  <c r="E225" i="2" s="1"/>
  <c r="K99" i="5"/>
  <c r="K103" i="5"/>
  <c r="E240" i="2" s="1"/>
  <c r="K161" i="5"/>
  <c r="K165" i="5"/>
  <c r="E480" i="2" s="1"/>
  <c r="K169" i="5"/>
  <c r="K173" i="5"/>
  <c r="E110" i="2" s="1"/>
  <c r="K177" i="5"/>
  <c r="E137" i="2" s="1"/>
  <c r="K181" i="5"/>
  <c r="K185" i="5"/>
  <c r="K189" i="5"/>
  <c r="K284" i="5"/>
  <c r="K288" i="5"/>
  <c r="K292" i="5"/>
  <c r="K296" i="5"/>
  <c r="K295" i="5"/>
  <c r="K48" i="5"/>
  <c r="K52" i="5"/>
  <c r="K56" i="5"/>
  <c r="K60" i="5"/>
  <c r="K64" i="5"/>
  <c r="E358" i="2" s="1"/>
  <c r="K68" i="5"/>
  <c r="K76" i="5"/>
  <c r="K80" i="5"/>
  <c r="K84" i="5"/>
  <c r="K88" i="5"/>
  <c r="K92" i="5"/>
  <c r="K73" i="5"/>
  <c r="K77" i="5"/>
  <c r="K81" i="5"/>
  <c r="K85" i="5"/>
  <c r="K89" i="5"/>
  <c r="E227" i="2" s="1"/>
  <c r="K93" i="5"/>
  <c r="K254" i="5"/>
  <c r="K258" i="5"/>
  <c r="K262" i="5"/>
  <c r="K266" i="5"/>
  <c r="K270" i="5"/>
  <c r="K274" i="5"/>
  <c r="K278" i="5"/>
  <c r="K282" i="5"/>
  <c r="K253" i="5"/>
  <c r="K257" i="5"/>
  <c r="K261" i="5"/>
  <c r="K265" i="5"/>
  <c r="K269" i="5"/>
  <c r="K273" i="5"/>
  <c r="K277" i="5"/>
  <c r="K281" i="5"/>
  <c r="K299" i="5"/>
  <c r="D125" i="3"/>
  <c r="E47" i="2" l="1"/>
  <c r="E29" i="2"/>
  <c r="E70" i="2"/>
  <c r="E738" i="2"/>
  <c r="E173" i="2"/>
  <c r="E725" i="2"/>
  <c r="F102" i="3" s="1"/>
  <c r="G102" i="3" s="1"/>
  <c r="H102" i="3" s="1"/>
  <c r="E56" i="2"/>
  <c r="J215" i="2"/>
  <c r="E538" i="2"/>
  <c r="J216" i="2" s="1"/>
  <c r="E537" i="2"/>
  <c r="E36" i="2"/>
  <c r="E299" i="2"/>
  <c r="E20" i="2"/>
  <c r="E257" i="2"/>
  <c r="E548" i="2"/>
  <c r="E363" i="2"/>
  <c r="E236" i="2"/>
  <c r="E238" i="2"/>
  <c r="E251" i="2"/>
  <c r="E255" i="2"/>
  <c r="E249" i="2"/>
  <c r="E99" i="2"/>
  <c r="E256" i="2"/>
  <c r="E570" i="2"/>
  <c r="E481" i="2"/>
  <c r="E503" i="2"/>
  <c r="E228" i="2"/>
  <c r="E250" i="2"/>
  <c r="E218" i="2"/>
  <c r="E61" i="2"/>
  <c r="E66" i="2"/>
  <c r="E196" i="2"/>
  <c r="E217" i="2"/>
  <c r="E198" i="2"/>
  <c r="E446" i="2"/>
  <c r="E156" i="2"/>
  <c r="E512" i="2"/>
  <c r="E211" i="2"/>
  <c r="E511" i="2"/>
  <c r="E128" i="2"/>
  <c r="E65" i="2"/>
  <c r="E544" i="2"/>
  <c r="E197" i="2"/>
  <c r="E532" i="2"/>
  <c r="E460" i="2"/>
  <c r="E546" i="2"/>
  <c r="E521" i="2"/>
  <c r="E487" i="2"/>
  <c r="E216" i="2"/>
  <c r="E194" i="2"/>
  <c r="E129" i="2"/>
  <c r="E478" i="2"/>
  <c r="E418" i="2"/>
  <c r="E96" i="2"/>
  <c r="E80" i="2"/>
  <c r="E185" i="2"/>
  <c r="E167" i="2"/>
  <c r="E34" i="2"/>
  <c r="E35" i="2"/>
  <c r="E165" i="2"/>
  <c r="E141" i="2"/>
  <c r="E72" i="2"/>
  <c r="E67" i="2"/>
  <c r="E33" i="2"/>
  <c r="E24" i="2"/>
  <c r="E498" i="2"/>
  <c r="E426" i="2"/>
  <c r="E234" i="2"/>
  <c r="E212" i="2"/>
  <c r="E213" i="2"/>
  <c r="E189" i="2"/>
  <c r="E112" i="2"/>
  <c r="E98" i="2"/>
  <c r="E243" i="2"/>
  <c r="E221" i="2"/>
  <c r="E501" i="2"/>
  <c r="E445" i="2"/>
  <c r="E107" i="2"/>
  <c r="E88" i="2"/>
  <c r="E505" i="2"/>
  <c r="E454" i="2"/>
  <c r="E161" i="2"/>
  <c r="E140" i="2"/>
  <c r="E22" i="2"/>
  <c r="E457" i="2"/>
  <c r="E397" i="2"/>
  <c r="E60" i="2"/>
  <c r="E64" i="2"/>
  <c r="E113" i="2"/>
  <c r="E59" i="2"/>
  <c r="E138" i="2"/>
  <c r="E63" i="2"/>
  <c r="E51" i="2"/>
  <c r="E493" i="2"/>
  <c r="E410" i="2"/>
  <c r="E393" i="2"/>
  <c r="E424" i="2"/>
  <c r="E177" i="2"/>
  <c r="E199" i="2"/>
  <c r="E108" i="2"/>
  <c r="E50" i="2"/>
  <c r="E182" i="2"/>
  <c r="E45" i="2"/>
  <c r="E219" i="2"/>
  <c r="E62" i="2"/>
  <c r="E504" i="2"/>
  <c r="E522" i="2"/>
  <c r="E387" i="2"/>
  <c r="E132" i="2"/>
  <c r="E388" i="2"/>
  <c r="E44" i="2"/>
  <c r="E40" i="2"/>
  <c r="E513" i="2"/>
  <c r="E462" i="2"/>
  <c r="E490" i="2"/>
  <c r="E422" i="2"/>
  <c r="E226" i="2"/>
  <c r="E200" i="2"/>
  <c r="E420" i="2"/>
  <c r="D136" i="3"/>
  <c r="D137" i="3"/>
  <c r="J119" i="2" l="1"/>
  <c r="J217" i="2"/>
  <c r="L217" i="2" s="1"/>
  <c r="L218" i="2" s="1"/>
  <c r="D22" i="3"/>
  <c r="L305" i="5" l="1"/>
  <c r="L304" i="5"/>
  <c r="L303" i="5"/>
  <c r="L302" i="5"/>
  <c r="L252" i="5"/>
  <c r="L251" i="5"/>
  <c r="L250" i="5"/>
  <c r="L249" i="5"/>
  <c r="L248" i="5"/>
  <c r="L247" i="5"/>
  <c r="L246" i="5"/>
  <c r="L245" i="5"/>
  <c r="L244" i="5"/>
  <c r="K244" i="5"/>
  <c r="L243" i="5"/>
  <c r="L242" i="5"/>
  <c r="L241" i="5"/>
  <c r="L240" i="5"/>
  <c r="K240" i="5"/>
  <c r="L239" i="5"/>
  <c r="L238" i="5"/>
  <c r="L237" i="5"/>
  <c r="L236" i="5"/>
  <c r="K236" i="5"/>
  <c r="L235" i="5"/>
  <c r="L234" i="5"/>
  <c r="L233" i="5"/>
  <c r="L232" i="5"/>
  <c r="K232" i="5"/>
  <c r="L231" i="5"/>
  <c r="L230" i="5"/>
  <c r="L229" i="5"/>
  <c r="L228" i="5"/>
  <c r="K228" i="5"/>
  <c r="L227" i="5"/>
  <c r="L226" i="5"/>
  <c r="L225" i="5"/>
  <c r="L224" i="5"/>
  <c r="K224" i="5"/>
  <c r="L223" i="5"/>
  <c r="L222" i="5"/>
  <c r="L221" i="5"/>
  <c r="L220" i="5"/>
  <c r="K220" i="5"/>
  <c r="L219" i="5"/>
  <c r="L218" i="5"/>
  <c r="L217" i="5"/>
  <c r="L216" i="5"/>
  <c r="K216" i="5"/>
  <c r="E630" i="2" s="1"/>
  <c r="L215" i="5"/>
  <c r="L214" i="5"/>
  <c r="L213" i="5"/>
  <c r="L212" i="5"/>
  <c r="K212" i="5"/>
  <c r="L211" i="5"/>
  <c r="L210" i="5"/>
  <c r="L209" i="5"/>
  <c r="L208" i="5"/>
  <c r="K208" i="5"/>
  <c r="E825" i="2" s="1"/>
  <c r="L207" i="5"/>
  <c r="L206" i="5"/>
  <c r="L205" i="5"/>
  <c r="L204" i="5"/>
  <c r="K204" i="5"/>
  <c r="E727" i="2" s="1"/>
  <c r="L203" i="5"/>
  <c r="L202" i="5"/>
  <c r="L201" i="5"/>
  <c r="L200" i="5"/>
  <c r="L199" i="5"/>
  <c r="L198" i="5"/>
  <c r="L197" i="5"/>
  <c r="L196" i="5"/>
  <c r="L195" i="5"/>
  <c r="L194" i="5"/>
  <c r="L193" i="5"/>
  <c r="L44" i="5"/>
  <c r="L43" i="5"/>
  <c r="L42" i="5"/>
  <c r="L41" i="5"/>
  <c r="L40" i="5"/>
  <c r="L39" i="5"/>
  <c r="L38" i="5"/>
  <c r="K248" i="5" l="1"/>
  <c r="K40" i="5"/>
  <c r="E486" i="2" s="1"/>
  <c r="J62" i="2" s="1"/>
  <c r="K206" i="5"/>
  <c r="K210" i="5"/>
  <c r="E89" i="2" s="1"/>
  <c r="K214" i="5"/>
  <c r="E509" i="2" s="1"/>
  <c r="K218" i="5"/>
  <c r="K222" i="5"/>
  <c r="K226" i="5"/>
  <c r="K230" i="5"/>
  <c r="K234" i="5"/>
  <c r="K238" i="5"/>
  <c r="K242" i="5"/>
  <c r="K246" i="5"/>
  <c r="K250" i="5"/>
  <c r="K202" i="5"/>
  <c r="E297" i="2" s="1"/>
  <c r="K196" i="5"/>
  <c r="E375" i="2" s="1"/>
  <c r="K42" i="5"/>
  <c r="E30" i="2" s="1"/>
  <c r="K200" i="5"/>
  <c r="E447" i="2" s="1"/>
  <c r="K198" i="5"/>
  <c r="K194" i="5"/>
  <c r="E326" i="2" s="1"/>
  <c r="K44" i="5"/>
  <c r="K302" i="5"/>
  <c r="K304" i="5"/>
  <c r="K39" i="5"/>
  <c r="E117" i="2" s="1"/>
  <c r="F146" i="3" s="1"/>
  <c r="G146" i="3" s="1"/>
  <c r="H146" i="3" s="1"/>
  <c r="K43" i="5"/>
  <c r="K193" i="5"/>
  <c r="E208" i="2" s="1"/>
  <c r="K195" i="5"/>
  <c r="E554" i="2" s="1"/>
  <c r="K197" i="5"/>
  <c r="E285" i="2" s="1"/>
  <c r="K199" i="5"/>
  <c r="K201" i="5"/>
  <c r="K203" i="5"/>
  <c r="K205" i="5"/>
  <c r="E649" i="2" s="1"/>
  <c r="K207" i="5"/>
  <c r="E908" i="2" s="1"/>
  <c r="K209" i="5"/>
  <c r="K211" i="5"/>
  <c r="E120" i="2" s="1"/>
  <c r="F149" i="3" s="1"/>
  <c r="G149" i="3" s="1"/>
  <c r="H149" i="3" s="1"/>
  <c r="K213" i="5"/>
  <c r="E158" i="2" s="1"/>
  <c r="K215" i="5"/>
  <c r="E494" i="2" s="1"/>
  <c r="K217" i="5"/>
  <c r="K219" i="5"/>
  <c r="K221" i="5"/>
  <c r="K223" i="5"/>
  <c r="K225" i="5"/>
  <c r="K227" i="5"/>
  <c r="K229" i="5"/>
  <c r="K231" i="5"/>
  <c r="K233" i="5"/>
  <c r="K235" i="5"/>
  <c r="K237" i="5"/>
  <c r="K239" i="5"/>
  <c r="K241" i="5"/>
  <c r="K243" i="5"/>
  <c r="K245" i="5"/>
  <c r="K247" i="5"/>
  <c r="K249" i="5"/>
  <c r="K251" i="5"/>
  <c r="K252" i="5"/>
  <c r="K303" i="5"/>
  <c r="K305" i="5"/>
  <c r="K41" i="5"/>
  <c r="E15" i="2" s="1"/>
  <c r="E178" i="2" l="1"/>
  <c r="E86" i="2"/>
  <c r="E122" i="2"/>
  <c r="F115" i="3" s="1"/>
  <c r="G115" i="3" s="1"/>
  <c r="H115" i="3" s="1"/>
  <c r="E442" i="2"/>
  <c r="J61" i="2" s="1"/>
  <c r="E286" i="2"/>
  <c r="E11" i="2"/>
  <c r="E146" i="2"/>
  <c r="F155" i="3" s="1"/>
  <c r="E18" i="2"/>
  <c r="E175" i="2"/>
  <c r="F117" i="3" s="1"/>
  <c r="G117" i="3" s="1"/>
  <c r="H117" i="3" s="1"/>
  <c r="E17" i="2"/>
  <c r="E598" i="2"/>
  <c r="E643" i="2"/>
  <c r="E296" i="2"/>
  <c r="E677" i="2"/>
  <c r="E733" i="2"/>
  <c r="E19" i="2"/>
  <c r="E21" i="2"/>
  <c r="J15" i="2"/>
  <c r="P44" i="5"/>
  <c r="E624" i="2"/>
  <c r="E737" i="2"/>
  <c r="E564" i="2"/>
  <c r="E907" i="2"/>
  <c r="E572" i="2"/>
  <c r="E722" i="2"/>
  <c r="E550" i="2"/>
  <c r="E819" i="2"/>
  <c r="E568" i="2"/>
  <c r="E724" i="2"/>
  <c r="E562" i="2"/>
  <c r="E785" i="2"/>
  <c r="E566" i="2"/>
  <c r="J138" i="2"/>
  <c r="J139" i="2" s="1"/>
  <c r="L139" i="2" s="1"/>
  <c r="J170" i="2"/>
  <c r="F103" i="3"/>
  <c r="J201" i="2"/>
  <c r="J186" i="2"/>
  <c r="J169" i="2"/>
  <c r="J153" i="2"/>
  <c r="F130" i="3"/>
  <c r="F128" i="3"/>
  <c r="J200" i="2"/>
  <c r="J185" i="2"/>
  <c r="J168" i="2"/>
  <c r="J152" i="2"/>
  <c r="J117" i="2"/>
  <c r="E103" i="3"/>
  <c r="I199" i="2"/>
  <c r="L199" i="2" s="1"/>
  <c r="I184" i="2"/>
  <c r="L184" i="2" s="1"/>
  <c r="I135" i="2"/>
  <c r="L135" i="2" s="1"/>
  <c r="E51" i="3"/>
  <c r="D172" i="1"/>
  <c r="D131" i="3"/>
  <c r="D130" i="3"/>
  <c r="D124" i="3"/>
  <c r="D123" i="3"/>
  <c r="D122" i="3"/>
  <c r="D129" i="3"/>
  <c r="D121" i="3"/>
  <c r="D26" i="3"/>
  <c r="D25" i="3"/>
  <c r="D27" i="3"/>
  <c r="D28" i="3"/>
  <c r="D13" i="3"/>
  <c r="D120" i="3"/>
  <c r="D119" i="3"/>
  <c r="D23" i="3"/>
  <c r="D11" i="3"/>
  <c r="D106" i="3"/>
  <c r="D127" i="3"/>
  <c r="D128" i="3"/>
  <c r="D162" i="3"/>
  <c r="F906" i="2"/>
  <c r="F904" i="2"/>
  <c r="F903" i="2"/>
  <c r="F902" i="2"/>
  <c r="F901" i="2"/>
  <c r="F900" i="2"/>
  <c r="F899" i="2"/>
  <c r="F898" i="2"/>
  <c r="F897" i="2"/>
  <c r="F896" i="2"/>
  <c r="F895" i="2"/>
  <c r="F894" i="2"/>
  <c r="F893" i="2"/>
  <c r="F892" i="2"/>
  <c r="F891" i="2"/>
  <c r="F890" i="2"/>
  <c r="F889" i="2"/>
  <c r="F888" i="2"/>
  <c r="F887" i="2"/>
  <c r="F886" i="2"/>
  <c r="F885" i="2"/>
  <c r="F884" i="2"/>
  <c r="F883" i="2"/>
  <c r="F882" i="2"/>
  <c r="F881" i="2"/>
  <c r="F880" i="2"/>
  <c r="F879" i="2"/>
  <c r="F878" i="2"/>
  <c r="F877" i="2"/>
  <c r="F876" i="2"/>
  <c r="F875" i="2"/>
  <c r="F874" i="2"/>
  <c r="F873" i="2"/>
  <c r="F872" i="2"/>
  <c r="F871" i="2"/>
  <c r="F870" i="2"/>
  <c r="F869" i="2"/>
  <c r="F868" i="2"/>
  <c r="F867" i="2"/>
  <c r="F866" i="2"/>
  <c r="F865" i="2"/>
  <c r="F863" i="2"/>
  <c r="F862" i="2"/>
  <c r="F861" i="2"/>
  <c r="F860" i="2"/>
  <c r="F859" i="2"/>
  <c r="F858" i="2"/>
  <c r="F857" i="2"/>
  <c r="F856" i="2"/>
  <c r="F855" i="2"/>
  <c r="F854" i="2"/>
  <c r="F853" i="2"/>
  <c r="F852" i="2"/>
  <c r="F851" i="2"/>
  <c r="F850" i="2"/>
  <c r="F849" i="2"/>
  <c r="F848" i="2"/>
  <c r="F847" i="2"/>
  <c r="F846" i="2"/>
  <c r="F845" i="2"/>
  <c r="F844" i="2"/>
  <c r="F843" i="2"/>
  <c r="F842" i="2"/>
  <c r="F841" i="2"/>
  <c r="F840" i="2"/>
  <c r="F839" i="2"/>
  <c r="F838" i="2"/>
  <c r="F837" i="2"/>
  <c r="F836" i="2"/>
  <c r="F835" i="2"/>
  <c r="F834" i="2"/>
  <c r="F833" i="2"/>
  <c r="F832" i="2"/>
  <c r="F831" i="2"/>
  <c r="F830" i="2"/>
  <c r="F829" i="2"/>
  <c r="F828" i="2"/>
  <c r="F827" i="2"/>
  <c r="F826" i="2"/>
  <c r="F825" i="2"/>
  <c r="F824" i="2"/>
  <c r="F823" i="2"/>
  <c r="F822" i="2"/>
  <c r="F821" i="2"/>
  <c r="F819" i="2"/>
  <c r="F818" i="2"/>
  <c r="F817" i="2"/>
  <c r="F816" i="2"/>
  <c r="F815" i="2"/>
  <c r="F814"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6" i="2"/>
  <c r="F735" i="2"/>
  <c r="F734" i="2"/>
  <c r="F733" i="2"/>
  <c r="F732" i="2"/>
  <c r="F731" i="2"/>
  <c r="F730" i="2"/>
  <c r="F729" i="2"/>
  <c r="F728" i="2"/>
  <c r="F727" i="2"/>
  <c r="F726"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6" i="2"/>
  <c r="F555" i="2"/>
  <c r="F554" i="2"/>
  <c r="F553" i="2"/>
  <c r="F552" i="2"/>
  <c r="F551" i="2"/>
  <c r="F550" i="2"/>
  <c r="F549" i="2"/>
  <c r="F548" i="2"/>
  <c r="F547" i="2"/>
  <c r="F546" i="2"/>
  <c r="F545" i="2"/>
  <c r="F544" i="2"/>
  <c r="F543" i="2"/>
  <c r="F542" i="2"/>
  <c r="F541" i="2"/>
  <c r="F540"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0" i="2"/>
  <c r="F489" i="2"/>
  <c r="F488" i="2"/>
  <c r="F487"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7" i="2"/>
  <c r="F376" i="2"/>
  <c r="F375" i="2"/>
  <c r="F374" i="2"/>
  <c r="F373" i="2"/>
  <c r="F372" i="2"/>
  <c r="F371" i="2"/>
  <c r="F370" i="2"/>
  <c r="F369" i="2"/>
  <c r="F368" i="2"/>
  <c r="F367" i="2"/>
  <c r="F366" i="2"/>
  <c r="F365" i="2"/>
  <c r="F364" i="2"/>
  <c r="F363" i="2"/>
  <c r="F362" i="2"/>
  <c r="F361" i="2"/>
  <c r="F360"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K206" i="2" s="1"/>
  <c r="F245" i="2"/>
  <c r="F244" i="2"/>
  <c r="F243" i="2"/>
  <c r="F242" i="2"/>
  <c r="F241" i="2"/>
  <c r="F240" i="2"/>
  <c r="F239" i="2"/>
  <c r="F238" i="2"/>
  <c r="F237" i="2"/>
  <c r="F236" i="2"/>
  <c r="F235" i="2"/>
  <c r="F234" i="2"/>
  <c r="F233" i="2"/>
  <c r="F232" i="2"/>
  <c r="F231" i="2"/>
  <c r="K191" i="2" s="1"/>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K158" i="2" s="1"/>
  <c r="F195" i="2"/>
  <c r="F194" i="2"/>
  <c r="F193" i="2"/>
  <c r="F192" i="2"/>
  <c r="F191" i="2"/>
  <c r="F190" i="2"/>
  <c r="F189" i="2"/>
  <c r="F188" i="2"/>
  <c r="F187" i="2"/>
  <c r="F186" i="2"/>
  <c r="F185" i="2"/>
  <c r="F184" i="2"/>
  <c r="F183" i="2"/>
  <c r="F182" i="2"/>
  <c r="F181" i="2"/>
  <c r="F180" i="2"/>
  <c r="K143" i="2" s="1"/>
  <c r="F178" i="2"/>
  <c r="F177" i="2"/>
  <c r="F176" i="2"/>
  <c r="F175" i="2"/>
  <c r="F174" i="2"/>
  <c r="F171" i="2"/>
  <c r="F170" i="2"/>
  <c r="F169" i="2"/>
  <c r="F168" i="2"/>
  <c r="F167" i="2"/>
  <c r="F166" i="2"/>
  <c r="F165" i="2"/>
  <c r="F164" i="2"/>
  <c r="F163" i="2"/>
  <c r="F162" i="2"/>
  <c r="F161" i="2"/>
  <c r="F160" i="2"/>
  <c r="F159" i="2"/>
  <c r="F158" i="2"/>
  <c r="F157" i="2"/>
  <c r="F156" i="2"/>
  <c r="F155" i="2"/>
  <c r="F154" i="2"/>
  <c r="F153" i="2"/>
  <c r="F152" i="2"/>
  <c r="F151" i="2"/>
  <c r="F150" i="2"/>
  <c r="F149" i="2"/>
  <c r="F148" i="2"/>
  <c r="F146" i="2"/>
  <c r="F145" i="2"/>
  <c r="F144" i="2"/>
  <c r="F143" i="2"/>
  <c r="F142" i="2"/>
  <c r="F141" i="2"/>
  <c r="F140" i="2"/>
  <c r="F139" i="2"/>
  <c r="F138" i="2"/>
  <c r="F137" i="2"/>
  <c r="F136" i="2"/>
  <c r="F135" i="2"/>
  <c r="F134" i="2"/>
  <c r="F133" i="2"/>
  <c r="F132" i="2"/>
  <c r="K236" i="2" s="1"/>
  <c r="F131" i="2"/>
  <c r="F130" i="2"/>
  <c r="F129" i="2"/>
  <c r="F128" i="2"/>
  <c r="F127" i="2"/>
  <c r="F126" i="2"/>
  <c r="F125" i="2"/>
  <c r="F124" i="2"/>
  <c r="F123" i="2"/>
  <c r="F122" i="2"/>
  <c r="F121" i="2"/>
  <c r="F120" i="2"/>
  <c r="F119" i="2"/>
  <c r="F118" i="2"/>
  <c r="F117" i="2"/>
  <c r="F116" i="2"/>
  <c r="F115" i="2"/>
  <c r="K106" i="2" s="1"/>
  <c r="F114" i="2"/>
  <c r="F113" i="2"/>
  <c r="F112" i="2"/>
  <c r="F111" i="2"/>
  <c r="F110" i="2"/>
  <c r="F109" i="2"/>
  <c r="F108" i="2"/>
  <c r="F107" i="2"/>
  <c r="F106" i="2"/>
  <c r="F105"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5" i="2"/>
  <c r="K78" i="2" s="1"/>
  <c r="F74" i="2"/>
  <c r="F73" i="2"/>
  <c r="F72" i="2"/>
  <c r="F71" i="2"/>
  <c r="F70" i="2"/>
  <c r="F69" i="2"/>
  <c r="F68" i="2"/>
  <c r="F67" i="2"/>
  <c r="F66" i="2"/>
  <c r="F65" i="2"/>
  <c r="F64" i="2"/>
  <c r="K68" i="2" s="1"/>
  <c r="F63" i="2"/>
  <c r="F62" i="2"/>
  <c r="F61" i="2"/>
  <c r="F60" i="2"/>
  <c r="F59" i="2"/>
  <c r="F58" i="2"/>
  <c r="F57" i="2"/>
  <c r="F56" i="2"/>
  <c r="F55" i="2"/>
  <c r="F54" i="2"/>
  <c r="F53" i="2"/>
  <c r="F52" i="2"/>
  <c r="F51" i="2"/>
  <c r="F50" i="2"/>
  <c r="F49" i="2"/>
  <c r="F48" i="2"/>
  <c r="F46" i="2"/>
  <c r="F45" i="2"/>
  <c r="F44" i="2"/>
  <c r="F43" i="2"/>
  <c r="F42" i="2"/>
  <c r="F41" i="2"/>
  <c r="F40" i="2"/>
  <c r="F39" i="2"/>
  <c r="F38" i="2"/>
  <c r="F37" i="2"/>
  <c r="F36" i="2"/>
  <c r="F35" i="2"/>
  <c r="F34" i="2"/>
  <c r="F33" i="2"/>
  <c r="F32" i="2"/>
  <c r="F31" i="2"/>
  <c r="F30" i="2"/>
  <c r="F27" i="2"/>
  <c r="K30" i="2" s="1"/>
  <c r="F26" i="2"/>
  <c r="F25" i="2"/>
  <c r="F24" i="2"/>
  <c r="F23" i="2"/>
  <c r="F22" i="2"/>
  <c r="F21" i="2"/>
  <c r="F20" i="2"/>
  <c r="F19" i="2"/>
  <c r="F18" i="2"/>
  <c r="F17" i="2"/>
  <c r="F16" i="2"/>
  <c r="F15" i="2"/>
  <c r="F14" i="2"/>
  <c r="F13" i="2"/>
  <c r="F12" i="2"/>
  <c r="F11" i="2"/>
  <c r="F10" i="2"/>
  <c r="F9" i="2"/>
  <c r="F8" i="2"/>
  <c r="D7" i="3"/>
  <c r="A908" i="2"/>
  <c r="A907" i="2"/>
  <c r="A906" i="2"/>
  <c r="A904" i="2"/>
  <c r="A903" i="2"/>
  <c r="A902" i="2"/>
  <c r="A901" i="2"/>
  <c r="A900" i="2"/>
  <c r="A899" i="2"/>
  <c r="A898" i="2"/>
  <c r="A897" i="2"/>
  <c r="A896" i="2"/>
  <c r="A895" i="2"/>
  <c r="A894" i="2"/>
  <c r="A893" i="2"/>
  <c r="A892" i="2"/>
  <c r="A891" i="2"/>
  <c r="A890" i="2"/>
  <c r="A889" i="2"/>
  <c r="A888" i="2"/>
  <c r="A887" i="2"/>
  <c r="A886" i="2"/>
  <c r="A885" i="2"/>
  <c r="A884" i="2"/>
  <c r="A883" i="2"/>
  <c r="A882" i="2"/>
  <c r="A881" i="2"/>
  <c r="A880" i="2"/>
  <c r="A879" i="2"/>
  <c r="A878" i="2"/>
  <c r="A877" i="2"/>
  <c r="A876" i="2"/>
  <c r="A875" i="2"/>
  <c r="A874" i="2"/>
  <c r="A873" i="2"/>
  <c r="A872" i="2"/>
  <c r="A871" i="2"/>
  <c r="A870" i="2"/>
  <c r="A869" i="2"/>
  <c r="A868" i="2"/>
  <c r="A867" i="2"/>
  <c r="A866" i="2"/>
  <c r="A865" i="2"/>
  <c r="A864" i="2"/>
  <c r="A863" i="2"/>
  <c r="A862" i="2"/>
  <c r="A861" i="2"/>
  <c r="A860" i="2"/>
  <c r="A859" i="2"/>
  <c r="A858" i="2"/>
  <c r="A857" i="2"/>
  <c r="A856" i="2"/>
  <c r="A855" i="2"/>
  <c r="A854" i="2"/>
  <c r="A853" i="2"/>
  <c r="A852" i="2"/>
  <c r="A851" i="2"/>
  <c r="A850" i="2"/>
  <c r="A849" i="2"/>
  <c r="A848" i="2"/>
  <c r="A847" i="2"/>
  <c r="A846" i="2"/>
  <c r="A845" i="2"/>
  <c r="A844" i="2"/>
  <c r="A843" i="2"/>
  <c r="A842" i="2"/>
  <c r="A841" i="2"/>
  <c r="A840" i="2"/>
  <c r="A839" i="2"/>
  <c r="A838" i="2"/>
  <c r="A837" i="2"/>
  <c r="A836" i="2"/>
  <c r="A835" i="2"/>
  <c r="A834" i="2"/>
  <c r="A833" i="2"/>
  <c r="A832" i="2"/>
  <c r="A831" i="2"/>
  <c r="A830" i="2"/>
  <c r="A829" i="2"/>
  <c r="A828" i="2"/>
  <c r="A827" i="2"/>
  <c r="A826" i="2"/>
  <c r="A825" i="2"/>
  <c r="A824" i="2"/>
  <c r="A823" i="2"/>
  <c r="A822" i="2"/>
  <c r="A821" i="2"/>
  <c r="A820" i="2"/>
  <c r="A819" i="2"/>
  <c r="A818" i="2"/>
  <c r="A817" i="2"/>
  <c r="A816" i="2"/>
  <c r="A815" i="2"/>
  <c r="A814" i="2"/>
  <c r="A813" i="2"/>
  <c r="A812" i="2"/>
  <c r="A811" i="2"/>
  <c r="A810" i="2"/>
  <c r="A809" i="2"/>
  <c r="A808" i="2"/>
  <c r="A807" i="2"/>
  <c r="A806" i="2"/>
  <c r="A805" i="2"/>
  <c r="A804" i="2"/>
  <c r="A803" i="2"/>
  <c r="A802" i="2"/>
  <c r="A801" i="2"/>
  <c r="A800" i="2"/>
  <c r="A799" i="2"/>
  <c r="A798" i="2"/>
  <c r="A797" i="2"/>
  <c r="A796" i="2"/>
  <c r="A795" i="2"/>
  <c r="A794" i="2"/>
  <c r="A793" i="2"/>
  <c r="A792" i="2"/>
  <c r="A791" i="2"/>
  <c r="A790" i="2"/>
  <c r="A789" i="2"/>
  <c r="A788" i="2"/>
  <c r="A787" i="2"/>
  <c r="A786" i="2"/>
  <c r="A785" i="2"/>
  <c r="A784" i="2"/>
  <c r="A783" i="2"/>
  <c r="A782" i="2"/>
  <c r="A781" i="2"/>
  <c r="A780" i="2"/>
  <c r="A779" i="2"/>
  <c r="A778" i="2"/>
  <c r="A777" i="2"/>
  <c r="A776" i="2"/>
  <c r="A775" i="2"/>
  <c r="A774" i="2"/>
  <c r="A773" i="2"/>
  <c r="A772" i="2"/>
  <c r="A771" i="2"/>
  <c r="A770" i="2"/>
  <c r="A769" i="2"/>
  <c r="A768" i="2"/>
  <c r="A767" i="2"/>
  <c r="A766" i="2"/>
  <c r="A765" i="2"/>
  <c r="A764" i="2"/>
  <c r="A763" i="2"/>
  <c r="A762" i="2"/>
  <c r="A761" i="2"/>
  <c r="A760" i="2"/>
  <c r="A759" i="2"/>
  <c r="A758" i="2"/>
  <c r="A757" i="2"/>
  <c r="A756" i="2"/>
  <c r="A755" i="2"/>
  <c r="A754" i="2"/>
  <c r="A753" i="2"/>
  <c r="A752" i="2"/>
  <c r="A751" i="2"/>
  <c r="A750" i="2"/>
  <c r="A749" i="2"/>
  <c r="A748" i="2"/>
  <c r="A747" i="2"/>
  <c r="A746" i="2"/>
  <c r="A745" i="2"/>
  <c r="A744" i="2"/>
  <c r="A743" i="2"/>
  <c r="A742" i="2"/>
  <c r="A741" i="2"/>
  <c r="A740" i="2"/>
  <c r="A739" i="2"/>
  <c r="A738" i="2"/>
  <c r="A736" i="2"/>
  <c r="A735" i="2"/>
  <c r="A734" i="2"/>
  <c r="A733" i="2"/>
  <c r="A732" i="2"/>
  <c r="A731" i="2"/>
  <c r="A730" i="2"/>
  <c r="A729" i="2"/>
  <c r="A728" i="2"/>
  <c r="A727" i="2"/>
  <c r="A726" i="2"/>
  <c r="A724" i="2"/>
  <c r="A723" i="2"/>
  <c r="A722" i="2"/>
  <c r="A721" i="2"/>
  <c r="A720" i="2"/>
  <c r="A719" i="2"/>
  <c r="A718" i="2"/>
  <c r="A717" i="2"/>
  <c r="A716" i="2"/>
  <c r="A715" i="2"/>
  <c r="A714" i="2"/>
  <c r="A713" i="2"/>
  <c r="A712" i="2"/>
  <c r="A711" i="2"/>
  <c r="A710" i="2"/>
  <c r="A709" i="2"/>
  <c r="A708" i="2"/>
  <c r="A707" i="2"/>
  <c r="A706" i="2"/>
  <c r="A705" i="2"/>
  <c r="A704" i="2"/>
  <c r="A703" i="2"/>
  <c r="A702" i="2"/>
  <c r="A701" i="2"/>
  <c r="A700" i="2"/>
  <c r="A699" i="2"/>
  <c r="A698" i="2"/>
  <c r="A697" i="2"/>
  <c r="A696" i="2"/>
  <c r="A695" i="2"/>
  <c r="A694" i="2"/>
  <c r="A693" i="2"/>
  <c r="A692" i="2"/>
  <c r="A691" i="2"/>
  <c r="A690" i="2"/>
  <c r="A689" i="2"/>
  <c r="A688" i="2"/>
  <c r="A687" i="2"/>
  <c r="A686" i="2"/>
  <c r="A685" i="2"/>
  <c r="A684" i="2"/>
  <c r="A683" i="2"/>
  <c r="A682" i="2"/>
  <c r="A681" i="2"/>
  <c r="A680" i="2"/>
  <c r="A679" i="2"/>
  <c r="A678" i="2"/>
  <c r="A677" i="2"/>
  <c r="A676" i="2"/>
  <c r="A675" i="2"/>
  <c r="A674" i="2"/>
  <c r="A673" i="2"/>
  <c r="A672" i="2"/>
  <c r="A671" i="2"/>
  <c r="A670" i="2"/>
  <c r="A669" i="2"/>
  <c r="A668" i="2"/>
  <c r="A667" i="2"/>
  <c r="A666" i="2"/>
  <c r="A665" i="2"/>
  <c r="A664" i="2"/>
  <c r="A663" i="2"/>
  <c r="A662" i="2"/>
  <c r="A661" i="2"/>
  <c r="A660" i="2"/>
  <c r="A659" i="2"/>
  <c r="A658" i="2"/>
  <c r="A657" i="2"/>
  <c r="A656" i="2"/>
  <c r="A655" i="2"/>
  <c r="A654" i="2"/>
  <c r="A653" i="2"/>
  <c r="A652" i="2"/>
  <c r="A651" i="2"/>
  <c r="A650" i="2"/>
  <c r="A649" i="2"/>
  <c r="A648" i="2"/>
  <c r="A647" i="2"/>
  <c r="A646" i="2"/>
  <c r="A645" i="2"/>
  <c r="A644" i="2"/>
  <c r="A643" i="2"/>
  <c r="A642" i="2"/>
  <c r="A641" i="2"/>
  <c r="A640" i="2"/>
  <c r="A639" i="2"/>
  <c r="A638" i="2"/>
  <c r="A637" i="2"/>
  <c r="A636" i="2"/>
  <c r="A635" i="2"/>
  <c r="A634" i="2"/>
  <c r="A633" i="2"/>
  <c r="A632" i="2"/>
  <c r="A631" i="2"/>
  <c r="A630" i="2"/>
  <c r="A629" i="2"/>
  <c r="A628" i="2"/>
  <c r="A627" i="2"/>
  <c r="A626" i="2"/>
  <c r="A625" i="2"/>
  <c r="A624" i="2"/>
  <c r="A623" i="2"/>
  <c r="A622" i="2"/>
  <c r="A621" i="2"/>
  <c r="A620" i="2"/>
  <c r="A619" i="2"/>
  <c r="A618" i="2"/>
  <c r="A617" i="2"/>
  <c r="A616" i="2"/>
  <c r="A615" i="2"/>
  <c r="A614" i="2"/>
  <c r="A613" i="2"/>
  <c r="A612" i="2"/>
  <c r="A611" i="2"/>
  <c r="A610" i="2"/>
  <c r="A609" i="2"/>
  <c r="A608" i="2"/>
  <c r="A607" i="2"/>
  <c r="A606" i="2"/>
  <c r="A605" i="2"/>
  <c r="A604" i="2"/>
  <c r="A603" i="2"/>
  <c r="A602" i="2"/>
  <c r="A601" i="2"/>
  <c r="A600" i="2"/>
  <c r="A599" i="2"/>
  <c r="A598" i="2"/>
  <c r="A597" i="2"/>
  <c r="A596" i="2"/>
  <c r="A595" i="2"/>
  <c r="A594" i="2"/>
  <c r="A593" i="2"/>
  <c r="A592" i="2"/>
  <c r="A591" i="2"/>
  <c r="A590" i="2"/>
  <c r="A589" i="2"/>
  <c r="A588" i="2"/>
  <c r="A587" i="2"/>
  <c r="A586" i="2"/>
  <c r="A585" i="2"/>
  <c r="A584" i="2"/>
  <c r="A583" i="2"/>
  <c r="A582" i="2"/>
  <c r="A581" i="2"/>
  <c r="A580" i="2"/>
  <c r="A579" i="2"/>
  <c r="A578" i="2"/>
  <c r="A577" i="2"/>
  <c r="A576" i="2"/>
  <c r="A575" i="2"/>
  <c r="A574" i="2"/>
  <c r="A573" i="2"/>
  <c r="A572" i="2"/>
  <c r="A571" i="2"/>
  <c r="A570" i="2"/>
  <c r="A569" i="2"/>
  <c r="A568" i="2"/>
  <c r="A567" i="2"/>
  <c r="A566" i="2"/>
  <c r="A565" i="2"/>
  <c r="A564" i="2"/>
  <c r="A563" i="2"/>
  <c r="A562" i="2"/>
  <c r="A561" i="2"/>
  <c r="A560" i="2"/>
  <c r="A559" i="2"/>
  <c r="A558" i="2"/>
  <c r="A557" i="2"/>
  <c r="A556" i="2"/>
  <c r="A555" i="2"/>
  <c r="A554" i="2"/>
  <c r="A553" i="2"/>
  <c r="A552" i="2"/>
  <c r="A551" i="2"/>
  <c r="A550" i="2"/>
  <c r="A549" i="2"/>
  <c r="A548" i="2"/>
  <c r="A547" i="2"/>
  <c r="A546" i="2"/>
  <c r="A545" i="2"/>
  <c r="A544" i="2"/>
  <c r="A543" i="2"/>
  <c r="A542" i="2"/>
  <c r="A541" i="2"/>
  <c r="A540" i="2"/>
  <c r="A537" i="2"/>
  <c r="A536" i="2"/>
  <c r="A535" i="2"/>
  <c r="A534" i="2"/>
  <c r="A533" i="2"/>
  <c r="A532" i="2"/>
  <c r="A531" i="2"/>
  <c r="A530" i="2"/>
  <c r="A529" i="2"/>
  <c r="A528" i="2"/>
  <c r="A527" i="2"/>
  <c r="A526" i="2"/>
  <c r="A525" i="2"/>
  <c r="A524" i="2"/>
  <c r="A523" i="2"/>
  <c r="A522" i="2"/>
  <c r="A521" i="2"/>
  <c r="A520" i="2"/>
  <c r="A519" i="2"/>
  <c r="A518" i="2"/>
  <c r="A517" i="2"/>
  <c r="A516" i="2"/>
  <c r="A515" i="2"/>
  <c r="A514" i="2"/>
  <c r="A513" i="2"/>
  <c r="A512" i="2"/>
  <c r="A511" i="2"/>
  <c r="A510" i="2"/>
  <c r="A509" i="2"/>
  <c r="A508" i="2"/>
  <c r="A507" i="2"/>
  <c r="A506" i="2"/>
  <c r="A505" i="2"/>
  <c r="A504" i="2"/>
  <c r="A503" i="2"/>
  <c r="A502" i="2"/>
  <c r="A501" i="2"/>
  <c r="A500" i="2"/>
  <c r="A499" i="2"/>
  <c r="A498" i="2"/>
  <c r="A497" i="2"/>
  <c r="A496" i="2"/>
  <c r="A495" i="2"/>
  <c r="A494" i="2"/>
  <c r="A493" i="2"/>
  <c r="A492" i="2"/>
  <c r="A490" i="2"/>
  <c r="A489" i="2"/>
  <c r="A488" i="2"/>
  <c r="A487" i="2"/>
  <c r="A485" i="2"/>
  <c r="A484" i="2"/>
  <c r="A483" i="2"/>
  <c r="A482" i="2"/>
  <c r="A481" i="2"/>
  <c r="A480" i="2"/>
  <c r="A479" i="2"/>
  <c r="A478" i="2"/>
  <c r="A477" i="2"/>
  <c r="A476" i="2"/>
  <c r="A475" i="2"/>
  <c r="A474" i="2"/>
  <c r="A473" i="2"/>
  <c r="A472" i="2"/>
  <c r="A471" i="2"/>
  <c r="A470" i="2"/>
  <c r="A469" i="2"/>
  <c r="A468" i="2"/>
  <c r="A467" i="2"/>
  <c r="A466" i="2"/>
  <c r="A465" i="2"/>
  <c r="A464" i="2"/>
  <c r="A463" i="2"/>
  <c r="A462" i="2"/>
  <c r="A461" i="2"/>
  <c r="A460" i="2"/>
  <c r="A459" i="2"/>
  <c r="A458" i="2"/>
  <c r="A457" i="2"/>
  <c r="A456" i="2"/>
  <c r="A455" i="2"/>
  <c r="A454" i="2"/>
  <c r="A453" i="2"/>
  <c r="A452" i="2"/>
  <c r="A451" i="2"/>
  <c r="A450" i="2"/>
  <c r="A449" i="2"/>
  <c r="A448" i="2"/>
  <c r="A447" i="2"/>
  <c r="A446" i="2"/>
  <c r="A445" i="2"/>
  <c r="A444" i="2"/>
  <c r="A443" i="2"/>
  <c r="A442" i="2"/>
  <c r="A440" i="2"/>
  <c r="A439" i="2"/>
  <c r="A438" i="2"/>
  <c r="A437" i="2"/>
  <c r="A436" i="2"/>
  <c r="A435" i="2"/>
  <c r="A434" i="2"/>
  <c r="A433" i="2"/>
  <c r="A432" i="2"/>
  <c r="A431" i="2"/>
  <c r="A430" i="2"/>
  <c r="A429" i="2"/>
  <c r="A428" i="2"/>
  <c r="A427" i="2"/>
  <c r="A426" i="2"/>
  <c r="A425" i="2"/>
  <c r="A424" i="2"/>
  <c r="A423" i="2"/>
  <c r="A422" i="2"/>
  <c r="A421" i="2"/>
  <c r="A420" i="2"/>
  <c r="A419" i="2"/>
  <c r="A418" i="2"/>
  <c r="A417" i="2"/>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8" i="2"/>
  <c r="A357" i="2"/>
  <c r="A356" i="2"/>
  <c r="A355" i="2"/>
  <c r="A354" i="2"/>
  <c r="A353" i="2"/>
  <c r="A352" i="2"/>
  <c r="A351" i="2"/>
  <c r="A350" i="2"/>
  <c r="A349" i="2"/>
  <c r="A348" i="2"/>
  <c r="A347" i="2"/>
  <c r="A346" i="2"/>
  <c r="A345" i="2"/>
  <c r="A344" i="2"/>
  <c r="A343"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1" i="2"/>
  <c r="A170" i="2"/>
  <c r="A169" i="2"/>
  <c r="A168" i="2"/>
  <c r="A167" i="2"/>
  <c r="A166" i="2"/>
  <c r="A165" i="2"/>
  <c r="A164" i="2"/>
  <c r="A163" i="2"/>
  <c r="A162" i="2"/>
  <c r="A161" i="2"/>
  <c r="A160" i="2"/>
  <c r="A159" i="2"/>
  <c r="A158" i="2"/>
  <c r="A157" i="2"/>
  <c r="A156" i="2"/>
  <c r="A155" i="2"/>
  <c r="A154" i="2"/>
  <c r="A153" i="2"/>
  <c r="A152" i="2"/>
  <c r="A151" i="2"/>
  <c r="A150" i="2"/>
  <c r="A149" i="2"/>
  <c r="A148"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6" i="2"/>
  <c r="A45" i="2"/>
  <c r="A44" i="2"/>
  <c r="A43" i="2"/>
  <c r="A42" i="2"/>
  <c r="A41" i="2"/>
  <c r="A40" i="2"/>
  <c r="A39" i="2"/>
  <c r="A38" i="2"/>
  <c r="A37" i="2"/>
  <c r="A36" i="2"/>
  <c r="A35" i="2"/>
  <c r="A34" i="2"/>
  <c r="A33" i="2"/>
  <c r="A32" i="2"/>
  <c r="A31" i="2"/>
  <c r="A30" i="2"/>
  <c r="A29" i="2"/>
  <c r="A27" i="2"/>
  <c r="A26" i="2"/>
  <c r="A25" i="2"/>
  <c r="A24" i="2"/>
  <c r="A23" i="2"/>
  <c r="A22" i="2"/>
  <c r="A21" i="2"/>
  <c r="A20" i="2"/>
  <c r="A19" i="2"/>
  <c r="A18" i="2"/>
  <c r="A17" i="2"/>
  <c r="A16" i="2"/>
  <c r="A15" i="2"/>
  <c r="A14" i="2"/>
  <c r="A13" i="2"/>
  <c r="A12" i="2"/>
  <c r="A11" i="2"/>
  <c r="A10" i="2"/>
  <c r="A9" i="2"/>
  <c r="A8" i="2"/>
  <c r="A7" i="2"/>
  <c r="D440" i="2" l="1"/>
  <c r="D172" i="2"/>
  <c r="E172" i="2"/>
  <c r="E676" i="2"/>
  <c r="E675" i="2" s="1"/>
  <c r="J14" i="2"/>
  <c r="P43" i="5"/>
  <c r="E906" i="2"/>
  <c r="E905" i="2" s="1"/>
  <c r="E904" i="2" s="1"/>
  <c r="E723" i="2"/>
  <c r="E721" i="2"/>
  <c r="E736" i="2"/>
  <c r="E597" i="2"/>
  <c r="E16" i="2"/>
  <c r="E561" i="2"/>
  <c r="E549" i="2"/>
  <c r="E563" i="2"/>
  <c r="E642" i="2"/>
  <c r="E784" i="2"/>
  <c r="E818" i="2"/>
  <c r="E817" i="2" s="1"/>
  <c r="E407" i="2"/>
  <c r="E584" i="2"/>
  <c r="D625" i="2"/>
  <c r="D661" i="2"/>
  <c r="D699" i="2"/>
  <c r="D746" i="2"/>
  <c r="D780" i="2"/>
  <c r="D815" i="2"/>
  <c r="D588" i="2"/>
  <c r="E627" i="2"/>
  <c r="E663" i="2"/>
  <c r="E701" i="2"/>
  <c r="E739" i="2"/>
  <c r="E773" i="2"/>
  <c r="E809" i="2"/>
  <c r="E866" i="2"/>
  <c r="E186" i="2"/>
  <c r="D376" i="2"/>
  <c r="E551" i="2"/>
  <c r="D582" i="2"/>
  <c r="E602" i="2"/>
  <c r="E619" i="2"/>
  <c r="E638" i="2"/>
  <c r="E657" i="2"/>
  <c r="E673" i="2"/>
  <c r="E694" i="2"/>
  <c r="E711" i="2"/>
  <c r="E732" i="2"/>
  <c r="E754" i="2"/>
  <c r="E771" i="2"/>
  <c r="E790" i="2"/>
  <c r="E807" i="2"/>
  <c r="E828" i="2"/>
  <c r="E859" i="2"/>
  <c r="E881" i="2"/>
  <c r="E899" i="2"/>
  <c r="D168" i="2"/>
  <c r="D569" i="2"/>
  <c r="D610" i="2"/>
  <c r="D648" i="2"/>
  <c r="D686" i="2"/>
  <c r="D721" i="2"/>
  <c r="D758" i="2"/>
  <c r="D794" i="2"/>
  <c r="D846" i="2"/>
  <c r="D868" i="2"/>
  <c r="D895" i="2"/>
  <c r="E362" i="2"/>
  <c r="E553" i="2"/>
  <c r="E604" i="2"/>
  <c r="E640" i="2"/>
  <c r="E680" i="2"/>
  <c r="E714" i="2"/>
  <c r="E752" i="2"/>
  <c r="E788" i="2"/>
  <c r="E826" i="2"/>
  <c r="E879" i="2"/>
  <c r="D362" i="2"/>
  <c r="E404" i="2"/>
  <c r="E573" i="2"/>
  <c r="E590" i="2"/>
  <c r="D612" i="2"/>
  <c r="D631" i="2"/>
  <c r="D650" i="2"/>
  <c r="D667" i="2"/>
  <c r="D688" i="2"/>
  <c r="D705" i="2"/>
  <c r="D726" i="2"/>
  <c r="D744" i="2"/>
  <c r="D761" i="2"/>
  <c r="D777" i="2"/>
  <c r="D796" i="2"/>
  <c r="D813" i="2"/>
  <c r="D848" i="2"/>
  <c r="D870" i="2"/>
  <c r="D888" i="2"/>
  <c r="D453" i="2"/>
  <c r="D467" i="2"/>
  <c r="E449" i="2"/>
  <c r="E840" i="2"/>
  <c r="D881" i="2"/>
  <c r="E897" i="2"/>
  <c r="D396" i="2"/>
  <c r="D736" i="2"/>
  <c r="D449" i="2"/>
  <c r="D342" i="2"/>
  <c r="D68" i="2"/>
  <c r="E834" i="2"/>
  <c r="D164" i="2"/>
  <c r="E356" i="2"/>
  <c r="E355" i="2" s="1"/>
  <c r="D524" i="2"/>
  <c r="D523" i="2" s="1"/>
  <c r="E203" i="2"/>
  <c r="D339" i="2"/>
  <c r="D489" i="2"/>
  <c r="D38" i="2"/>
  <c r="D73" i="2"/>
  <c r="D115" i="2"/>
  <c r="D93" i="2"/>
  <c r="D414" i="2"/>
  <c r="D831" i="2"/>
  <c r="E837" i="2"/>
  <c r="E893" i="2"/>
  <c r="E342" i="2"/>
  <c r="E482" i="2"/>
  <c r="D492" i="2"/>
  <c r="D535" i="2"/>
  <c r="D534" i="2" s="1"/>
  <c r="D436" i="2"/>
  <c r="D269" i="2"/>
  <c r="E436" i="2"/>
  <c r="D840" i="2"/>
  <c r="D160" i="2"/>
  <c r="E298" i="2"/>
  <c r="D470" i="2"/>
  <c r="D174" i="2"/>
  <c r="D288" i="2"/>
  <c r="D482" i="2"/>
  <c r="E862" i="2"/>
  <c r="E861" i="2" s="1"/>
  <c r="E115" i="2"/>
  <c r="D55" i="2"/>
  <c r="D170" i="2"/>
  <c r="D31" i="2"/>
  <c r="D16" i="2"/>
  <c r="D555" i="2"/>
  <c r="D644" i="2"/>
  <c r="D716" i="2"/>
  <c r="D763" i="2"/>
  <c r="D374" i="2"/>
  <c r="E559" i="2"/>
  <c r="E646" i="2"/>
  <c r="E684" i="2"/>
  <c r="E756" i="2"/>
  <c r="E792" i="2"/>
  <c r="E170" i="2"/>
  <c r="E335" i="2"/>
  <c r="D573" i="2"/>
  <c r="D590" i="2"/>
  <c r="E629" i="2"/>
  <c r="E648" i="2"/>
  <c r="E686" i="2"/>
  <c r="E703" i="2"/>
  <c r="E746" i="2"/>
  <c r="E763" i="2"/>
  <c r="E799" i="2"/>
  <c r="E815" i="2"/>
  <c r="E872" i="2"/>
  <c r="E890" i="2"/>
  <c r="E402" i="2"/>
  <c r="D629" i="2"/>
  <c r="D665" i="2"/>
  <c r="D742" i="2"/>
  <c r="D775" i="2"/>
  <c r="D855" i="2"/>
  <c r="D877" i="2"/>
  <c r="D407" i="2"/>
  <c r="D584" i="2"/>
  <c r="E659" i="2"/>
  <c r="E697" i="2"/>
  <c r="E769" i="2"/>
  <c r="E805" i="2"/>
  <c r="E376" i="2"/>
  <c r="E582" i="2"/>
  <c r="D604" i="2"/>
  <c r="D640" i="2"/>
  <c r="D659" i="2"/>
  <c r="D697" i="2"/>
  <c r="D714" i="2"/>
  <c r="D752" i="2"/>
  <c r="D769" i="2"/>
  <c r="D805" i="2"/>
  <c r="D826" i="2"/>
  <c r="D879" i="2"/>
  <c r="D897" i="2"/>
  <c r="E831" i="2"/>
  <c r="E888" i="2"/>
  <c r="D311" i="2"/>
  <c r="E470" i="2"/>
  <c r="D432" i="2"/>
  <c r="E428" i="2"/>
  <c r="D345" i="2"/>
  <c r="D344" i="2" s="1"/>
  <c r="D277" i="2"/>
  <c r="D837" i="2"/>
  <c r="D106" i="2"/>
  <c r="E288" i="2"/>
  <c r="E432" i="2"/>
  <c r="E55" i="2"/>
  <c r="D284" i="2"/>
  <c r="D834" i="2"/>
  <c r="D58" i="2"/>
  <c r="D25" i="2"/>
  <c r="E114" i="3" s="1"/>
  <c r="D166" i="2"/>
  <c r="D150" i="2"/>
  <c r="E400" i="2"/>
  <c r="E576" i="2"/>
  <c r="D614" i="2"/>
  <c r="D652" i="2"/>
  <c r="D690" i="2"/>
  <c r="D728" i="2"/>
  <c r="D771" i="2"/>
  <c r="D807" i="2"/>
  <c r="D402" i="2"/>
  <c r="D580" i="2"/>
  <c r="E616" i="2"/>
  <c r="E654" i="2"/>
  <c r="E692" i="2"/>
  <c r="E730" i="2"/>
  <c r="E765" i="2"/>
  <c r="E801" i="2"/>
  <c r="E853" i="2"/>
  <c r="D372" i="2"/>
  <c r="D541" i="2"/>
  <c r="D578" i="2"/>
  <c r="D595" i="2"/>
  <c r="E614" i="2"/>
  <c r="E633" i="2"/>
  <c r="E652" i="2"/>
  <c r="E669" i="2"/>
  <c r="E690" i="2"/>
  <c r="E707" i="2"/>
  <c r="E728" i="2"/>
  <c r="E750" i="2"/>
  <c r="E767" i="2"/>
  <c r="E786" i="2"/>
  <c r="E803" i="2"/>
  <c r="E824" i="2"/>
  <c r="E855" i="2"/>
  <c r="E877" i="2"/>
  <c r="E895" i="2"/>
  <c r="D335" i="2"/>
  <c r="D551" i="2"/>
  <c r="D602" i="2"/>
  <c r="D638" i="2"/>
  <c r="D673" i="2"/>
  <c r="D711" i="2"/>
  <c r="D750" i="2"/>
  <c r="D786" i="2"/>
  <c r="D824" i="2"/>
  <c r="D859" i="2"/>
  <c r="D890" i="2"/>
  <c r="E337" i="2"/>
  <c r="D508" i="2"/>
  <c r="D593" i="2"/>
  <c r="E631" i="2"/>
  <c r="E667" i="2"/>
  <c r="E705" i="2"/>
  <c r="E744" i="2"/>
  <c r="E777" i="2"/>
  <c r="E813" i="2"/>
  <c r="E870" i="2"/>
  <c r="D337" i="2"/>
  <c r="D559" i="2"/>
  <c r="E586" i="2"/>
  <c r="D608" i="2"/>
  <c r="D627" i="2"/>
  <c r="D646" i="2"/>
  <c r="D663" i="2"/>
  <c r="D684" i="2"/>
  <c r="D701" i="2"/>
  <c r="D718" i="2"/>
  <c r="D739" i="2"/>
  <c r="D756" i="2"/>
  <c r="D773" i="2"/>
  <c r="D792" i="2"/>
  <c r="D809" i="2"/>
  <c r="D844" i="2"/>
  <c r="D866" i="2"/>
  <c r="D884" i="2"/>
  <c r="D368" i="2"/>
  <c r="D606" i="2"/>
  <c r="D682" i="2"/>
  <c r="D799" i="2"/>
  <c r="E608" i="2"/>
  <c r="E718" i="2"/>
  <c r="E844" i="2"/>
  <c r="D404" i="2"/>
  <c r="E610" i="2"/>
  <c r="E665" i="2"/>
  <c r="D723" i="2"/>
  <c r="E780" i="2"/>
  <c r="E850" i="2"/>
  <c r="E292" i="2"/>
  <c r="E588" i="2"/>
  <c r="D703" i="2"/>
  <c r="D811" i="2"/>
  <c r="D292" i="2"/>
  <c r="E621" i="2"/>
  <c r="E734" i="2"/>
  <c r="E857" i="2"/>
  <c r="D553" i="2"/>
  <c r="D621" i="2"/>
  <c r="D680" i="2"/>
  <c r="D734" i="2"/>
  <c r="D788" i="2"/>
  <c r="D857" i="2"/>
  <c r="D411" i="2"/>
  <c r="D298" i="2"/>
  <c r="D186" i="2"/>
  <c r="E508" i="2"/>
  <c r="E593" i="2"/>
  <c r="D633" i="2"/>
  <c r="D669" i="2"/>
  <c r="D707" i="2"/>
  <c r="D754" i="2"/>
  <c r="D790" i="2"/>
  <c r="D828" i="2"/>
  <c r="D547" i="2"/>
  <c r="E600" i="2"/>
  <c r="E635" i="2"/>
  <c r="E671" i="2"/>
  <c r="E709" i="2"/>
  <c r="E748" i="2"/>
  <c r="E782" i="2"/>
  <c r="E822" i="2"/>
  <c r="E875" i="2"/>
  <c r="E555" i="2"/>
  <c r="D586" i="2"/>
  <c r="E606" i="2"/>
  <c r="E625" i="2"/>
  <c r="E644" i="2"/>
  <c r="E661" i="2"/>
  <c r="E682" i="2"/>
  <c r="E699" i="2"/>
  <c r="E716" i="2"/>
  <c r="E742" i="2"/>
  <c r="E758" i="2"/>
  <c r="E775" i="2"/>
  <c r="E794" i="2"/>
  <c r="E811" i="2"/>
  <c r="E846" i="2"/>
  <c r="E868" i="2"/>
  <c r="E886" i="2"/>
  <c r="E374" i="2"/>
  <c r="E580" i="2"/>
  <c r="D619" i="2"/>
  <c r="D657" i="2"/>
  <c r="D694" i="2"/>
  <c r="D732" i="2"/>
  <c r="D767" i="2"/>
  <c r="D803" i="2"/>
  <c r="D850" i="2"/>
  <c r="D872" i="2"/>
  <c r="D899" i="2"/>
  <c r="D400" i="2"/>
  <c r="D576" i="2"/>
  <c r="E612" i="2"/>
  <c r="E650" i="2"/>
  <c r="E688" i="2"/>
  <c r="E726" i="2"/>
  <c r="E761" i="2"/>
  <c r="E796" i="2"/>
  <c r="E848" i="2"/>
  <c r="E884" i="2"/>
  <c r="E372" i="2"/>
  <c r="E541" i="2"/>
  <c r="E578" i="2"/>
  <c r="D600" i="2"/>
  <c r="D616" i="2"/>
  <c r="D635" i="2"/>
  <c r="D654" i="2"/>
  <c r="D671" i="2"/>
  <c r="D692" i="2"/>
  <c r="D709" i="2"/>
  <c r="D730" i="2"/>
  <c r="D748" i="2"/>
  <c r="D765" i="2"/>
  <c r="D782" i="2"/>
  <c r="D801" i="2"/>
  <c r="D822" i="2"/>
  <c r="D853" i="2"/>
  <c r="D875" i="2"/>
  <c r="D893" i="2"/>
  <c r="D902" i="2"/>
  <c r="D901" i="2" s="1"/>
  <c r="E411" i="2"/>
  <c r="D49" i="2"/>
  <c r="I78" i="2" s="1"/>
  <c r="L78" i="2" s="1"/>
  <c r="D886" i="2"/>
  <c r="E467" i="2"/>
  <c r="E902" i="2"/>
  <c r="E901" i="2" s="1"/>
  <c r="D203" i="2"/>
  <c r="E414" i="2"/>
  <c r="E535" i="2"/>
  <c r="E534" i="2" s="1"/>
  <c r="D124" i="2"/>
  <c r="D862" i="2"/>
  <c r="D861" i="2" s="1"/>
  <c r="D176" i="2"/>
  <c r="I229" i="2" s="1"/>
  <c r="L229" i="2" s="1"/>
  <c r="D428" i="2"/>
  <c r="E25" i="2"/>
  <c r="F114" i="3" s="1"/>
  <c r="D272" i="2"/>
  <c r="D356" i="2"/>
  <c r="D355" i="2" s="1"/>
  <c r="D43" i="2"/>
  <c r="D9" i="2"/>
  <c r="E63" i="6" s="1"/>
  <c r="D142" i="2"/>
  <c r="D83" i="2"/>
  <c r="D131" i="2"/>
  <c r="D386" i="2"/>
  <c r="D294" i="2"/>
  <c r="D304" i="2"/>
  <c r="D565" i="2"/>
  <c r="D181" i="2"/>
  <c r="D543" i="2"/>
  <c r="D370" i="2"/>
  <c r="D496" i="2"/>
  <c r="D421" i="2"/>
  <c r="D425" i="2"/>
  <c r="D366" i="2"/>
  <c r="D563" i="2"/>
  <c r="D317" i="2"/>
  <c r="D254" i="2"/>
  <c r="D195" i="2"/>
  <c r="D215" i="2"/>
  <c r="D623" i="2"/>
  <c r="D184" i="2"/>
  <c r="D235" i="2"/>
  <c r="D784" i="2"/>
  <c r="D502" i="2"/>
  <c r="D190" i="2"/>
  <c r="D419" i="2"/>
  <c r="D597" i="2"/>
  <c r="E174" i="2"/>
  <c r="D444" i="2"/>
  <c r="D325" i="2"/>
  <c r="D307" i="2"/>
  <c r="D477" i="2"/>
  <c r="D391" i="2"/>
  <c r="D409" i="2"/>
  <c r="D571" i="2"/>
  <c r="D261" i="2"/>
  <c r="D818" i="2"/>
  <c r="D817" i="2" s="1"/>
  <c r="D233" i="2"/>
  <c r="D323" i="2"/>
  <c r="E168" i="2"/>
  <c r="D520" i="2"/>
  <c r="D246" i="2"/>
  <c r="D545" i="2"/>
  <c r="D561" i="2"/>
  <c r="D456" i="2"/>
  <c r="D423" i="2"/>
  <c r="D485" i="2"/>
  <c r="D224" i="2"/>
  <c r="D380" i="2"/>
  <c r="D266" i="2"/>
  <c r="D676" i="2"/>
  <c r="D675" i="2" s="1"/>
  <c r="D210" i="2"/>
  <c r="D417" i="2"/>
  <c r="D549" i="2"/>
  <c r="D461" i="2"/>
  <c r="D188" i="2"/>
  <c r="D280" i="2"/>
  <c r="D301" i="2"/>
  <c r="D364" i="2"/>
  <c r="D567" i="2"/>
  <c r="D642" i="2"/>
  <c r="D906" i="2"/>
  <c r="D905" i="2" s="1"/>
  <c r="D904" i="2" s="1"/>
  <c r="D510" i="2"/>
  <c r="E284" i="2"/>
  <c r="E277" i="2"/>
  <c r="E304" i="2"/>
  <c r="E370" i="2"/>
  <c r="E368" i="2"/>
  <c r="E311" i="2"/>
  <c r="E266" i="2"/>
  <c r="E440" i="2"/>
  <c r="E317" i="2"/>
  <c r="E345" i="2"/>
  <c r="E344" i="2" s="1"/>
  <c r="E280" i="2"/>
  <c r="E272" i="2"/>
  <c r="E261" i="2"/>
  <c r="E307" i="2"/>
  <c r="E246" i="2"/>
  <c r="E339" i="2"/>
  <c r="E364" i="2"/>
  <c r="E269" i="2"/>
  <c r="E380" i="2"/>
  <c r="E68" i="2"/>
  <c r="E294" i="2"/>
  <c r="E254" i="2"/>
  <c r="E569" i="2"/>
  <c r="E301" i="2"/>
  <c r="E547" i="2"/>
  <c r="E595" i="2"/>
  <c r="E366" i="2"/>
  <c r="E323" i="2"/>
  <c r="E325" i="2"/>
  <c r="E164" i="2"/>
  <c r="E419" i="2"/>
  <c r="E492" i="2"/>
  <c r="E190" i="2"/>
  <c r="E224" i="2"/>
  <c r="E461" i="2"/>
  <c r="E425" i="2"/>
  <c r="E502" i="2"/>
  <c r="E83" i="2"/>
  <c r="E31" i="2"/>
  <c r="E176" i="2"/>
  <c r="E93" i="2"/>
  <c r="E43" i="2"/>
  <c r="E142" i="2"/>
  <c r="E233" i="2"/>
  <c r="E150" i="2"/>
  <c r="E181" i="2"/>
  <c r="E417" i="2"/>
  <c r="E489" i="2"/>
  <c r="E235" i="2"/>
  <c r="E188" i="2"/>
  <c r="E524" i="2"/>
  <c r="E523" i="2" s="1"/>
  <c r="E195" i="2"/>
  <c r="E444" i="2"/>
  <c r="E106" i="2"/>
  <c r="E456" i="2"/>
  <c r="E131" i="2"/>
  <c r="E423" i="2"/>
  <c r="E477" i="2"/>
  <c r="E38" i="2"/>
  <c r="E453" i="2"/>
  <c r="E543" i="2"/>
  <c r="E160" i="2"/>
  <c r="E396" i="2"/>
  <c r="E485" i="2"/>
  <c r="E124" i="2"/>
  <c r="E510" i="2"/>
  <c r="E58" i="2"/>
  <c r="E210" i="2"/>
  <c r="E386" i="2"/>
  <c r="E520" i="2"/>
  <c r="E49" i="2"/>
  <c r="E184" i="2"/>
  <c r="E421" i="2"/>
  <c r="E166" i="2"/>
  <c r="E545" i="2"/>
  <c r="E409" i="2"/>
  <c r="E391" i="2"/>
  <c r="E73" i="2"/>
  <c r="E496" i="2"/>
  <c r="E215" i="2"/>
  <c r="E565" i="2"/>
  <c r="E567" i="2"/>
  <c r="E571" i="2"/>
  <c r="E623" i="2"/>
  <c r="L140" i="2"/>
  <c r="J171" i="2"/>
  <c r="L171" i="2" s="1"/>
  <c r="J187" i="2"/>
  <c r="L187" i="2" s="1"/>
  <c r="L188" i="2" s="1"/>
  <c r="K221" i="2"/>
  <c r="J154" i="2"/>
  <c r="L154" i="2" s="1"/>
  <c r="J202" i="2"/>
  <c r="L202" i="2" s="1"/>
  <c r="L203" i="2" s="1"/>
  <c r="J175" i="2"/>
  <c r="I166" i="2"/>
  <c r="I151" i="2"/>
  <c r="L151" i="2" s="1"/>
  <c r="J120" i="2"/>
  <c r="J118" i="2"/>
  <c r="J126" i="2"/>
  <c r="I115" i="2"/>
  <c r="J125" i="2"/>
  <c r="I114" i="2"/>
  <c r="H33" i="5"/>
  <c r="J100" i="2"/>
  <c r="G103" i="3"/>
  <c r="H103" i="3" s="1"/>
  <c r="E36" i="6" s="1"/>
  <c r="F28" i="3"/>
  <c r="F40" i="3"/>
  <c r="E40" i="3"/>
  <c r="F44" i="3"/>
  <c r="E44" i="3"/>
  <c r="F144" i="3"/>
  <c r="E144" i="3"/>
  <c r="F55" i="3"/>
  <c r="E55" i="3"/>
  <c r="F42" i="3"/>
  <c r="E42" i="3"/>
  <c r="F57" i="3"/>
  <c r="E57" i="3"/>
  <c r="F39" i="3"/>
  <c r="E39" i="3"/>
  <c r="F43" i="3"/>
  <c r="E43" i="3"/>
  <c r="F54" i="3"/>
  <c r="E54" i="3"/>
  <c r="F38" i="3"/>
  <c r="E38" i="3"/>
  <c r="F41" i="3"/>
  <c r="E41" i="3"/>
  <c r="F52" i="3"/>
  <c r="E52" i="3"/>
  <c r="F56" i="3"/>
  <c r="E56" i="3"/>
  <c r="E132" i="3"/>
  <c r="E34" i="3"/>
  <c r="E133" i="3"/>
  <c r="E35" i="3"/>
  <c r="E134" i="3"/>
  <c r="E36" i="3"/>
  <c r="E135" i="3"/>
  <c r="E37" i="3"/>
  <c r="F132" i="3"/>
  <c r="F34" i="3"/>
  <c r="F133" i="3"/>
  <c r="F35" i="3"/>
  <c r="F36" i="3"/>
  <c r="F134" i="3"/>
  <c r="F135" i="3"/>
  <c r="F37" i="3"/>
  <c r="K38" i="5"/>
  <c r="H32" i="5"/>
  <c r="I32" i="5"/>
  <c r="J99" i="2"/>
  <c r="I33" i="5"/>
  <c r="F127" i="3"/>
  <c r="E45" i="3"/>
  <c r="D105" i="3"/>
  <c r="D104" i="3"/>
  <c r="D100" i="3"/>
  <c r="D32" i="3"/>
  <c r="D117" i="1"/>
  <c r="D116" i="1"/>
  <c r="D118" i="1"/>
  <c r="D119" i="1"/>
  <c r="D111" i="1"/>
  <c r="D112" i="1"/>
  <c r="D87" i="1"/>
  <c r="D88" i="1"/>
  <c r="D83" i="1"/>
  <c r="D82" i="1"/>
  <c r="E22" i="3" l="1"/>
  <c r="E21" i="3"/>
  <c r="F22" i="3"/>
  <c r="F21" i="3"/>
  <c r="G35" i="3"/>
  <c r="H35" i="3" s="1"/>
  <c r="G132" i="3"/>
  <c r="H132" i="3" s="1"/>
  <c r="E10" i="2"/>
  <c r="E12" i="2"/>
  <c r="E713" i="2"/>
  <c r="D276" i="2"/>
  <c r="D427" i="2"/>
  <c r="E865" i="2"/>
  <c r="E830" i="2"/>
  <c r="D488" i="2"/>
  <c r="E488" i="2"/>
  <c r="D163" i="2"/>
  <c r="D852" i="2"/>
  <c r="E760" i="2"/>
  <c r="D283" i="2"/>
  <c r="E852" i="2"/>
  <c r="E843" i="2"/>
  <c r="F136" i="3" s="1"/>
  <c r="D830" i="2"/>
  <c r="D696" i="2"/>
  <c r="E443" i="2"/>
  <c r="E495" i="2"/>
  <c r="E57" i="2"/>
  <c r="E427" i="2"/>
  <c r="D361" i="2"/>
  <c r="D379" i="2"/>
  <c r="D892" i="2"/>
  <c r="E874" i="2"/>
  <c r="E105" i="2"/>
  <c r="D592" i="2"/>
  <c r="D57" i="2"/>
  <c r="I30" i="2" s="1"/>
  <c r="E303" i="2"/>
  <c r="E276" i="2"/>
  <c r="E558" i="2"/>
  <c r="D495" i="2"/>
  <c r="D779" i="2"/>
  <c r="E406" i="2"/>
  <c r="E163" i="2"/>
  <c r="E310" i="2"/>
  <c r="E180" i="2"/>
  <c r="E283" i="2"/>
  <c r="E361" i="2"/>
  <c r="E575" i="2"/>
  <c r="D741" i="2"/>
  <c r="D760" i="2"/>
  <c r="D214" i="2"/>
  <c r="D105" i="2"/>
  <c r="E821" i="2"/>
  <c r="D843" i="2"/>
  <c r="E136" i="3" s="1"/>
  <c r="D713" i="2"/>
  <c r="E93" i="3" s="1"/>
  <c r="E798" i="2"/>
  <c r="D310" i="2"/>
  <c r="D443" i="2"/>
  <c r="D399" i="2"/>
  <c r="D656" i="2"/>
  <c r="E656" i="2"/>
  <c r="D865" i="2"/>
  <c r="D540" i="2"/>
  <c r="D821" i="2"/>
  <c r="D599" i="2"/>
  <c r="E720" i="2"/>
  <c r="D575" i="2"/>
  <c r="E679" i="2"/>
  <c r="E741" i="2"/>
  <c r="E599" i="2"/>
  <c r="D406" i="2"/>
  <c r="D679" i="2"/>
  <c r="E91" i="3" s="1"/>
  <c r="D798" i="2"/>
  <c r="D637" i="2"/>
  <c r="E892" i="2"/>
  <c r="E399" i="2"/>
  <c r="E696" i="2"/>
  <c r="E592" i="2"/>
  <c r="E214" i="2"/>
  <c r="E379" i="2"/>
  <c r="D180" i="2"/>
  <c r="E618" i="2"/>
  <c r="D303" i="2"/>
  <c r="D618" i="2"/>
  <c r="D558" i="2"/>
  <c r="D883" i="2"/>
  <c r="E137" i="3" s="1"/>
  <c r="D874" i="2"/>
  <c r="E637" i="2"/>
  <c r="E883" i="2"/>
  <c r="F137" i="3" s="1"/>
  <c r="D720" i="2"/>
  <c r="E779" i="2"/>
  <c r="E540" i="2"/>
  <c r="H34" i="5"/>
  <c r="I116" i="2"/>
  <c r="L116" i="2" s="1"/>
  <c r="L155" i="2"/>
  <c r="J176" i="2"/>
  <c r="L176" i="2" s="1"/>
  <c r="K32" i="5"/>
  <c r="I167" i="2"/>
  <c r="L167" i="2" s="1"/>
  <c r="L172" i="2" s="1"/>
  <c r="J127" i="2"/>
  <c r="L127" i="2" s="1"/>
  <c r="J206" i="2"/>
  <c r="L206" i="2" s="1"/>
  <c r="L208" i="2" s="1"/>
  <c r="J221" i="2"/>
  <c r="L221" i="2" s="1"/>
  <c r="L223" i="2" s="1"/>
  <c r="J191" i="2"/>
  <c r="L191" i="2" s="1"/>
  <c r="L193" i="2" s="1"/>
  <c r="J143" i="2"/>
  <c r="L143" i="2" s="1"/>
  <c r="L145" i="2" s="1"/>
  <c r="J158" i="2"/>
  <c r="L158" i="2" s="1"/>
  <c r="J121" i="2"/>
  <c r="L121" i="2" s="1"/>
  <c r="J94" i="2"/>
  <c r="J93" i="2"/>
  <c r="J58" i="2"/>
  <c r="J60" i="2"/>
  <c r="J53" i="2"/>
  <c r="J52" i="2"/>
  <c r="J59" i="2"/>
  <c r="G37" i="3"/>
  <c r="H37" i="3" s="1"/>
  <c r="I34" i="5"/>
  <c r="K33" i="5"/>
  <c r="G52" i="3"/>
  <c r="H52" i="3" s="1"/>
  <c r="G38" i="3"/>
  <c r="H38" i="3" s="1"/>
  <c r="G43" i="3"/>
  <c r="H43" i="3" s="1"/>
  <c r="G144" i="3"/>
  <c r="H144" i="3" s="1"/>
  <c r="E58" i="6" s="1"/>
  <c r="G40" i="3"/>
  <c r="H40" i="3" s="1"/>
  <c r="F51" i="3"/>
  <c r="G51" i="3" s="1"/>
  <c r="H51" i="3" s="1"/>
  <c r="J98" i="2"/>
  <c r="J101" i="2" s="1"/>
  <c r="L101" i="2" s="1"/>
  <c r="G114" i="3"/>
  <c r="H114" i="3" s="1"/>
  <c r="G57" i="3"/>
  <c r="H57" i="3" s="1"/>
  <c r="G56" i="3"/>
  <c r="H56" i="3" s="1"/>
  <c r="G41" i="3"/>
  <c r="H41" i="3" s="1"/>
  <c r="G54" i="3"/>
  <c r="H54" i="3" s="1"/>
  <c r="G39" i="3"/>
  <c r="H39" i="3" s="1"/>
  <c r="G42" i="3"/>
  <c r="H42" i="3" s="1"/>
  <c r="G55" i="3"/>
  <c r="H55" i="3" s="1"/>
  <c r="G44" i="3"/>
  <c r="H44" i="3" s="1"/>
  <c r="G134" i="3"/>
  <c r="H134" i="3" s="1"/>
  <c r="G36" i="3"/>
  <c r="H36" i="3" s="1"/>
  <c r="G34" i="3"/>
  <c r="H34" i="3" s="1"/>
  <c r="G135" i="3"/>
  <c r="H135" i="3" s="1"/>
  <c r="G133" i="3"/>
  <c r="H133" i="3" s="1"/>
  <c r="J106" i="2"/>
  <c r="L106" i="2" s="1"/>
  <c r="D8" i="2"/>
  <c r="E17" i="3"/>
  <c r="F129" i="3"/>
  <c r="E68" i="3"/>
  <c r="F47" i="3"/>
  <c r="F59" i="3"/>
  <c r="E67" i="3"/>
  <c r="F71" i="3"/>
  <c r="E75" i="3"/>
  <c r="F79" i="3"/>
  <c r="F16" i="3"/>
  <c r="E47" i="3"/>
  <c r="E59" i="3"/>
  <c r="E108" i="3"/>
  <c r="F66" i="3"/>
  <c r="E71" i="3"/>
  <c r="E156" i="3"/>
  <c r="F74" i="3"/>
  <c r="E79" i="3"/>
  <c r="F58" i="3"/>
  <c r="F61" i="3"/>
  <c r="F63" i="3"/>
  <c r="F67" i="3"/>
  <c r="F109" i="3"/>
  <c r="F154" i="3"/>
  <c r="F157" i="3"/>
  <c r="F75" i="3"/>
  <c r="F110" i="3"/>
  <c r="E16" i="3"/>
  <c r="E7" i="3"/>
  <c r="F17" i="3"/>
  <c r="E157" i="3"/>
  <c r="F68" i="3"/>
  <c r="E60" i="3"/>
  <c r="E30" i="3"/>
  <c r="F70" i="3"/>
  <c r="E127" i="3"/>
  <c r="G127" i="3" s="1"/>
  <c r="H127" i="3" s="1"/>
  <c r="E74" i="3"/>
  <c r="F78" i="3"/>
  <c r="F131" i="3"/>
  <c r="E66" i="3"/>
  <c r="E131" i="3"/>
  <c r="E155" i="3"/>
  <c r="G155" i="3" s="1"/>
  <c r="H155" i="3" s="1"/>
  <c r="E76" i="3"/>
  <c r="E152" i="3"/>
  <c r="E107" i="3"/>
  <c r="F46" i="3"/>
  <c r="F49" i="3"/>
  <c r="E61" i="3"/>
  <c r="F64" i="3"/>
  <c r="E70" i="3"/>
  <c r="E154" i="3"/>
  <c r="F72" i="3"/>
  <c r="E78" i="3"/>
  <c r="E128" i="3"/>
  <c r="G128" i="3" s="1"/>
  <c r="H128" i="3" s="1"/>
  <c r="E46" i="3"/>
  <c r="E49" i="3"/>
  <c r="F60" i="3"/>
  <c r="G60" i="3" s="1"/>
  <c r="H60" i="3" s="1"/>
  <c r="E64" i="3"/>
  <c r="E69" i="3"/>
  <c r="F153" i="3"/>
  <c r="E72" i="3"/>
  <c r="E77" i="3"/>
  <c r="F108" i="3"/>
  <c r="F65" i="3"/>
  <c r="F69" i="3"/>
  <c r="F152" i="3"/>
  <c r="F156" i="3"/>
  <c r="F73" i="3"/>
  <c r="F77" i="3"/>
  <c r="E129" i="3"/>
  <c r="F76" i="3"/>
  <c r="E153" i="3"/>
  <c r="E63" i="3"/>
  <c r="F107" i="3"/>
  <c r="E73" i="3"/>
  <c r="E62" i="3"/>
  <c r="E48" i="3"/>
  <c r="F62" i="3"/>
  <c r="E65" i="3"/>
  <c r="E110" i="3"/>
  <c r="E58" i="3"/>
  <c r="F45" i="3"/>
  <c r="G45" i="3" s="1"/>
  <c r="H45" i="3" s="1"/>
  <c r="E109" i="3"/>
  <c r="F48" i="3"/>
  <c r="E13" i="3"/>
  <c r="E121" i="3"/>
  <c r="E122" i="3"/>
  <c r="E25" i="3"/>
  <c r="E28" i="3"/>
  <c r="G28" i="3" s="1"/>
  <c r="H28" i="3" s="1"/>
  <c r="E130" i="3"/>
  <c r="G130" i="3" s="1"/>
  <c r="H130" i="3" s="1"/>
  <c r="E124" i="3"/>
  <c r="E27" i="3"/>
  <c r="E120" i="3"/>
  <c r="E23" i="3"/>
  <c r="E119" i="3"/>
  <c r="E11" i="3"/>
  <c r="E24" i="3"/>
  <c r="E123" i="3"/>
  <c r="E26" i="3"/>
  <c r="F30" i="3"/>
  <c r="F24" i="3"/>
  <c r="F120" i="3"/>
  <c r="F23" i="3"/>
  <c r="F124" i="3"/>
  <c r="F27" i="3"/>
  <c r="F121" i="3"/>
  <c r="F13" i="3"/>
  <c r="F122" i="3"/>
  <c r="F25" i="3"/>
  <c r="F26" i="3"/>
  <c r="F123" i="3"/>
  <c r="F11" i="3"/>
  <c r="G11" i="3" s="1"/>
  <c r="H11" i="3" s="1"/>
  <c r="F119" i="3"/>
  <c r="E12" i="3"/>
  <c r="E8" i="3"/>
  <c r="E29" i="3"/>
  <c r="F29" i="3"/>
  <c r="F14" i="3"/>
  <c r="E14" i="3"/>
  <c r="F12" i="3"/>
  <c r="E162" i="3"/>
  <c r="E19" i="3"/>
  <c r="F19" i="3"/>
  <c r="D106" i="1"/>
  <c r="D105" i="1"/>
  <c r="D107" i="1"/>
  <c r="D30" i="3"/>
  <c r="D159" i="3"/>
  <c r="D157" i="3"/>
  <c r="D156" i="3"/>
  <c r="D155" i="3"/>
  <c r="D154" i="3"/>
  <c r="D153" i="3"/>
  <c r="D152" i="3"/>
  <c r="D126" i="3"/>
  <c r="D118" i="3"/>
  <c r="D143" i="3"/>
  <c r="D141" i="3"/>
  <c r="D139" i="3"/>
  <c r="D110" i="3"/>
  <c r="D109" i="3"/>
  <c r="D108" i="3"/>
  <c r="D107" i="3"/>
  <c r="D98" i="3"/>
  <c r="D97" i="3"/>
  <c r="D96" i="3"/>
  <c r="D95" i="3"/>
  <c r="D94" i="3"/>
  <c r="D93" i="3"/>
  <c r="D92" i="3"/>
  <c r="D91" i="3"/>
  <c r="D90" i="3"/>
  <c r="D89" i="3"/>
  <c r="D88" i="3"/>
  <c r="D87" i="3"/>
  <c r="D86" i="3"/>
  <c r="D85" i="3"/>
  <c r="D84" i="3"/>
  <c r="D82" i="3"/>
  <c r="D81" i="3"/>
  <c r="D79" i="3"/>
  <c r="D78" i="3"/>
  <c r="D77" i="3"/>
  <c r="D76" i="3"/>
  <c r="D75" i="3"/>
  <c r="D74" i="3"/>
  <c r="D73" i="3"/>
  <c r="D72" i="3"/>
  <c r="D71" i="3"/>
  <c r="D70" i="3"/>
  <c r="D69" i="3"/>
  <c r="D68" i="3"/>
  <c r="D67" i="3"/>
  <c r="D66" i="3"/>
  <c r="D65" i="3"/>
  <c r="D64" i="3"/>
  <c r="D63" i="3"/>
  <c r="D62" i="3"/>
  <c r="D61" i="3"/>
  <c r="D60" i="3"/>
  <c r="D59" i="3"/>
  <c r="D58" i="3"/>
  <c r="D53" i="3"/>
  <c r="D50" i="3"/>
  <c r="D49" i="3"/>
  <c r="D48" i="3"/>
  <c r="D47" i="3"/>
  <c r="D46" i="3"/>
  <c r="D45" i="3"/>
  <c r="D33" i="3"/>
  <c r="D31" i="3"/>
  <c r="D29" i="3"/>
  <c r="D24" i="3"/>
  <c r="D20" i="3"/>
  <c r="D19" i="3"/>
  <c r="D18" i="3"/>
  <c r="D17" i="3"/>
  <c r="D16" i="3"/>
  <c r="D15" i="3"/>
  <c r="D14" i="3"/>
  <c r="D12" i="3"/>
  <c r="D10" i="3"/>
  <c r="D9" i="3"/>
  <c r="D8" i="3"/>
  <c r="D5" i="3"/>
  <c r="D177" i="1"/>
  <c r="D176" i="1"/>
  <c r="D175" i="1"/>
  <c r="D174" i="1"/>
  <c r="D173" i="1"/>
  <c r="D171" i="1"/>
  <c r="D170" i="1"/>
  <c r="D169" i="1"/>
  <c r="D168" i="1"/>
  <c r="D167" i="1"/>
  <c r="D166" i="1"/>
  <c r="D165" i="1"/>
  <c r="D164" i="1"/>
  <c r="D163" i="1"/>
  <c r="D162" i="1"/>
  <c r="D161" i="1"/>
  <c r="D160" i="1"/>
  <c r="D159" i="1"/>
  <c r="D158" i="1"/>
  <c r="D157" i="1"/>
  <c r="D156" i="1"/>
  <c r="D155" i="1"/>
  <c r="D154" i="1"/>
  <c r="D153" i="1"/>
  <c r="D152" i="1"/>
  <c r="D151" i="1"/>
  <c r="D150" i="1"/>
  <c r="D147" i="1"/>
  <c r="D146" i="1"/>
  <c r="D145" i="1"/>
  <c r="D144" i="1"/>
  <c r="D143" i="1"/>
  <c r="D142" i="1"/>
  <c r="D141" i="1"/>
  <c r="D140" i="1"/>
  <c r="D139" i="1"/>
  <c r="D138" i="1"/>
  <c r="D137" i="1"/>
  <c r="D136" i="1"/>
  <c r="D135" i="1"/>
  <c r="D134" i="1"/>
  <c r="D133" i="1"/>
  <c r="D132" i="1"/>
  <c r="D131" i="1"/>
  <c r="D130" i="1"/>
  <c r="D129" i="1"/>
  <c r="D128" i="1"/>
  <c r="D127" i="1"/>
  <c r="D126" i="1"/>
  <c r="D124" i="1"/>
  <c r="D123" i="1"/>
  <c r="D122" i="1"/>
  <c r="D121" i="1"/>
  <c r="D120" i="1"/>
  <c r="D115" i="1"/>
  <c r="D114" i="1"/>
  <c r="D113" i="1"/>
  <c r="D110" i="1"/>
  <c r="D109" i="1"/>
  <c r="D104" i="1"/>
  <c r="D103" i="1"/>
  <c r="D102" i="1"/>
  <c r="D101" i="1"/>
  <c r="D100" i="1"/>
  <c r="D99" i="1"/>
  <c r="D98" i="1"/>
  <c r="D97" i="1"/>
  <c r="D96" i="1"/>
  <c r="D95" i="1"/>
  <c r="D94" i="1"/>
  <c r="D93" i="1"/>
  <c r="D92" i="1"/>
  <c r="D91" i="1"/>
  <c r="D90" i="1"/>
  <c r="D89" i="1"/>
  <c r="D86" i="1"/>
  <c r="D85" i="1"/>
  <c r="D84" i="1"/>
  <c r="D81" i="1"/>
  <c r="D80" i="1"/>
  <c r="D79" i="1"/>
  <c r="D78" i="1"/>
  <c r="D77" i="1"/>
  <c r="D76" i="1"/>
  <c r="D74" i="1"/>
  <c r="D73" i="1"/>
  <c r="D72" i="1"/>
  <c r="D71" i="1"/>
  <c r="D70" i="1"/>
  <c r="D69" i="1"/>
  <c r="D68" i="1"/>
  <c r="D67" i="1"/>
  <c r="D66" i="1"/>
  <c r="D65" i="1"/>
  <c r="D64" i="1"/>
  <c r="D63" i="1"/>
  <c r="D61" i="1"/>
  <c r="D60" i="1"/>
  <c r="D59" i="1"/>
  <c r="D58" i="1"/>
  <c r="D57" i="1"/>
  <c r="D56" i="1"/>
  <c r="D55" i="1"/>
  <c r="D54" i="1"/>
  <c r="D53" i="1"/>
  <c r="D52" i="1"/>
  <c r="D51" i="1"/>
  <c r="D50" i="1"/>
  <c r="D49" i="1"/>
  <c r="D48" i="1"/>
  <c r="D47" i="1"/>
  <c r="D46" i="1"/>
  <c r="D45" i="1"/>
  <c r="D44" i="1"/>
  <c r="D43" i="1"/>
  <c r="D42" i="1"/>
  <c r="D20" i="1"/>
  <c r="D19" i="1"/>
  <c r="D18" i="1"/>
  <c r="D17" i="1"/>
  <c r="D16" i="1"/>
  <c r="D15" i="1"/>
  <c r="D26" i="1"/>
  <c r="D25" i="1"/>
  <c r="D24" i="1"/>
  <c r="D23" i="1"/>
  <c r="D22" i="1"/>
  <c r="D21" i="1"/>
  <c r="D14" i="1"/>
  <c r="D6" i="1"/>
  <c r="D5" i="1"/>
  <c r="G22" i="3" l="1"/>
  <c r="H22" i="3" s="1"/>
  <c r="G21" i="3"/>
  <c r="H21" i="3" s="1"/>
  <c r="E24" i="6" s="1"/>
  <c r="E9" i="2"/>
  <c r="E64" i="6" s="1"/>
  <c r="E65" i="6" s="1"/>
  <c r="O37" i="5"/>
  <c r="G152" i="3"/>
  <c r="H152" i="3" s="1"/>
  <c r="G156" i="3"/>
  <c r="H156" i="3" s="1"/>
  <c r="G75" i="3"/>
  <c r="H75" i="3" s="1"/>
  <c r="E678" i="2"/>
  <c r="D820" i="2"/>
  <c r="E820" i="2"/>
  <c r="E104" i="2"/>
  <c r="D378" i="2"/>
  <c r="D104" i="2"/>
  <c r="D557" i="2"/>
  <c r="D179" i="2"/>
  <c r="E378" i="2"/>
  <c r="D678" i="2"/>
  <c r="E557" i="2"/>
  <c r="E864" i="2"/>
  <c r="E179" i="2"/>
  <c r="D864" i="2"/>
  <c r="E84" i="3"/>
  <c r="L178" i="2"/>
  <c r="L122" i="2"/>
  <c r="L129" i="2" s="1"/>
  <c r="L160" i="2"/>
  <c r="K34" i="5"/>
  <c r="J81" i="2"/>
  <c r="G121" i="3"/>
  <c r="H121" i="3" s="1"/>
  <c r="J83" i="2"/>
  <c r="J89" i="2"/>
  <c r="J88" i="2"/>
  <c r="J95" i="2"/>
  <c r="J86" i="2"/>
  <c r="J87" i="2"/>
  <c r="J82" i="2"/>
  <c r="J84" i="2"/>
  <c r="J54" i="2"/>
  <c r="J57" i="2"/>
  <c r="J34" i="2"/>
  <c r="J68" i="2"/>
  <c r="J69" i="2" s="1"/>
  <c r="L69" i="2" s="1"/>
  <c r="I31" i="2"/>
  <c r="L31" i="2" s="1"/>
  <c r="J39" i="2"/>
  <c r="J33" i="2"/>
  <c r="J36" i="2"/>
  <c r="J42" i="2"/>
  <c r="J38" i="2"/>
  <c r="J43" i="2"/>
  <c r="J45" i="2"/>
  <c r="J48" i="2"/>
  <c r="J35" i="2"/>
  <c r="J44" i="2"/>
  <c r="J47" i="2"/>
  <c r="J37" i="2"/>
  <c r="J41" i="2"/>
  <c r="F125" i="3"/>
  <c r="J46" i="2"/>
  <c r="E125" i="3"/>
  <c r="E104" i="3"/>
  <c r="E47" i="6"/>
  <c r="E46" i="6"/>
  <c r="E18" i="6"/>
  <c r="G77" i="3"/>
  <c r="H77" i="3" s="1"/>
  <c r="E10" i="6"/>
  <c r="G24" i="3"/>
  <c r="H24" i="3" s="1"/>
  <c r="E100" i="3"/>
  <c r="E96" i="3"/>
  <c r="O48" i="5"/>
  <c r="E101" i="3"/>
  <c r="G137" i="3"/>
  <c r="H137" i="3" s="1"/>
  <c r="E49" i="6" s="1"/>
  <c r="P52" i="5"/>
  <c r="G136" i="3"/>
  <c r="H136" i="3" s="1"/>
  <c r="O53" i="5"/>
  <c r="P47" i="5"/>
  <c r="O47" i="5"/>
  <c r="I22" i="2"/>
  <c r="I18" i="2"/>
  <c r="P48" i="5"/>
  <c r="P53" i="5"/>
  <c r="O52" i="5"/>
  <c r="G67" i="3"/>
  <c r="H67" i="3" s="1"/>
  <c r="P42" i="5"/>
  <c r="G62" i="3"/>
  <c r="H62" i="3" s="1"/>
  <c r="G30" i="3"/>
  <c r="H30" i="3" s="1"/>
  <c r="G107" i="3"/>
  <c r="H107" i="3" s="1"/>
  <c r="E33" i="6" s="1"/>
  <c r="G13" i="3"/>
  <c r="H13" i="3" s="1"/>
  <c r="G76" i="3"/>
  <c r="H76" i="3" s="1"/>
  <c r="G119" i="3"/>
  <c r="H119" i="3" s="1"/>
  <c r="O38" i="5"/>
  <c r="O41" i="5"/>
  <c r="P41" i="5"/>
  <c r="O42" i="5"/>
  <c r="G71" i="3"/>
  <c r="H71" i="3" s="1"/>
  <c r="G70" i="3"/>
  <c r="H70" i="3" s="1"/>
  <c r="G58" i="3"/>
  <c r="H58" i="3" s="1"/>
  <c r="G74" i="3"/>
  <c r="H74" i="3" s="1"/>
  <c r="G108" i="3"/>
  <c r="H108" i="3" s="1"/>
  <c r="E34" i="6" s="1"/>
  <c r="G110" i="3"/>
  <c r="H110" i="3" s="1"/>
  <c r="G109" i="3"/>
  <c r="H109" i="3" s="1"/>
  <c r="G65" i="3"/>
  <c r="H65" i="3" s="1"/>
  <c r="G63" i="3"/>
  <c r="H63" i="3" s="1"/>
  <c r="G69" i="3"/>
  <c r="H69" i="3" s="1"/>
  <c r="G64" i="3"/>
  <c r="H64" i="3" s="1"/>
  <c r="G72" i="3"/>
  <c r="H72" i="3" s="1"/>
  <c r="G46" i="3"/>
  <c r="H46" i="3" s="1"/>
  <c r="G68" i="3"/>
  <c r="H68" i="3" s="1"/>
  <c r="G17" i="3"/>
  <c r="H17" i="3" s="1"/>
  <c r="G154" i="3"/>
  <c r="H154" i="3" s="1"/>
  <c r="G79" i="3"/>
  <c r="H79" i="3" s="1"/>
  <c r="G16" i="3"/>
  <c r="H16" i="3" s="1"/>
  <c r="G61" i="3"/>
  <c r="H61" i="3" s="1"/>
  <c r="G66" i="3"/>
  <c r="H66" i="3" s="1"/>
  <c r="G59" i="3"/>
  <c r="H59" i="3" s="1"/>
  <c r="G47" i="3"/>
  <c r="H47" i="3" s="1"/>
  <c r="J231" i="2"/>
  <c r="G48" i="3"/>
  <c r="H48" i="3" s="1"/>
  <c r="G78" i="3"/>
  <c r="H78" i="3" s="1"/>
  <c r="G49" i="3"/>
  <c r="H49" i="3" s="1"/>
  <c r="G123" i="3"/>
  <c r="H123" i="3" s="1"/>
  <c r="G25" i="3"/>
  <c r="H25" i="3" s="1"/>
  <c r="G27" i="3"/>
  <c r="H27" i="3" s="1"/>
  <c r="G23" i="3"/>
  <c r="H23" i="3" s="1"/>
  <c r="E15" i="6" s="1"/>
  <c r="G26" i="3"/>
  <c r="H26" i="3" s="1"/>
  <c r="G122" i="3"/>
  <c r="H122" i="3" s="1"/>
  <c r="G124" i="3"/>
  <c r="H124" i="3" s="1"/>
  <c r="G120" i="3"/>
  <c r="H120" i="3" s="1"/>
  <c r="E97" i="3"/>
  <c r="E89" i="3"/>
  <c r="E95" i="3"/>
  <c r="F151" i="3"/>
  <c r="F50" i="3"/>
  <c r="E50" i="3"/>
  <c r="F98" i="3"/>
  <c r="F33" i="3"/>
  <c r="F101" i="3"/>
  <c r="F91" i="3"/>
  <c r="G91" i="3" s="1"/>
  <c r="F94" i="3"/>
  <c r="F20" i="3"/>
  <c r="F9" i="3"/>
  <c r="E88" i="3"/>
  <c r="E87" i="3"/>
  <c r="E20" i="3"/>
  <c r="E118" i="3"/>
  <c r="F106" i="3"/>
  <c r="F118" i="3"/>
  <c r="F143" i="3"/>
  <c r="E10" i="3"/>
  <c r="E106" i="3"/>
  <c r="G131" i="3"/>
  <c r="H131" i="3" s="1"/>
  <c r="E151" i="3"/>
  <c r="E94" i="3"/>
  <c r="F95" i="3"/>
  <c r="F89" i="3"/>
  <c r="E98" i="3"/>
  <c r="F104" i="3"/>
  <c r="F88" i="3"/>
  <c r="E31" i="3"/>
  <c r="F105" i="3"/>
  <c r="E33" i="3"/>
  <c r="F53" i="3"/>
  <c r="E90" i="3"/>
  <c r="E85" i="3"/>
  <c r="F92" i="3"/>
  <c r="F126" i="3"/>
  <c r="F87" i="3"/>
  <c r="E15" i="3"/>
  <c r="F97" i="3"/>
  <c r="E86" i="3"/>
  <c r="E105" i="3"/>
  <c r="E126" i="3"/>
  <c r="F90" i="3"/>
  <c r="E92" i="3"/>
  <c r="F15" i="3"/>
  <c r="E143" i="3"/>
  <c r="E18" i="3"/>
  <c r="F86" i="3"/>
  <c r="E9" i="3"/>
  <c r="F85" i="3"/>
  <c r="F10" i="3"/>
  <c r="F18" i="3"/>
  <c r="G73" i="3"/>
  <c r="H73" i="3" s="1"/>
  <c r="G153" i="3"/>
  <c r="H153" i="3" s="1"/>
  <c r="G157" i="3"/>
  <c r="H157" i="3" s="1"/>
  <c r="G129" i="3"/>
  <c r="H129" i="3" s="1"/>
  <c r="F32" i="3"/>
  <c r="I19" i="2"/>
  <c r="G12" i="3"/>
  <c r="H12" i="3" s="1"/>
  <c r="G29" i="3"/>
  <c r="H29" i="3" s="1"/>
  <c r="F96" i="3"/>
  <c r="F84" i="3"/>
  <c r="F93" i="3"/>
  <c r="G93" i="3" s="1"/>
  <c r="H93" i="3" s="1"/>
  <c r="F100" i="3"/>
  <c r="I23" i="2"/>
  <c r="J22" i="2"/>
  <c r="J23" i="2"/>
  <c r="I12" i="2"/>
  <c r="D7" i="2"/>
  <c r="G14" i="3"/>
  <c r="H14" i="3" s="1"/>
  <c r="E53" i="3"/>
  <c r="I9" i="2"/>
  <c r="E32" i="3"/>
  <c r="G19" i="3"/>
  <c r="H19" i="3" s="1"/>
  <c r="E13" i="6" l="1"/>
  <c r="J63" i="2"/>
  <c r="L63" i="2" s="1"/>
  <c r="E8" i="2"/>
  <c r="P37" i="5" s="1"/>
  <c r="F162" i="3"/>
  <c r="G162" i="3" s="1"/>
  <c r="H162" i="3" s="1"/>
  <c r="E43" i="6"/>
  <c r="G86" i="3"/>
  <c r="H86" i="3" s="1"/>
  <c r="I20" i="2"/>
  <c r="G84" i="3"/>
  <c r="H84" i="3" s="1"/>
  <c r="O45" i="5"/>
  <c r="P45" i="5"/>
  <c r="J90" i="2"/>
  <c r="K90" i="2" s="1"/>
  <c r="F7" i="3"/>
  <c r="J230" i="2"/>
  <c r="J232" i="2" s="1"/>
  <c r="L232" i="2" s="1"/>
  <c r="L233" i="2" s="1"/>
  <c r="J85" i="2"/>
  <c r="K85" i="2" s="1"/>
  <c r="J49" i="2"/>
  <c r="K49" i="2" s="1"/>
  <c r="J40" i="2"/>
  <c r="K40" i="2" s="1"/>
  <c r="G125" i="3"/>
  <c r="H125" i="3" s="1"/>
  <c r="E48" i="6" s="1"/>
  <c r="E45" i="6"/>
  <c r="E17" i="6"/>
  <c r="E35" i="6"/>
  <c r="E56" i="6"/>
  <c r="E11" i="6"/>
  <c r="H91" i="3"/>
  <c r="E16" i="6"/>
  <c r="E42" i="6"/>
  <c r="E21" i="6"/>
  <c r="E14" i="6"/>
  <c r="E20" i="6"/>
  <c r="G100" i="3"/>
  <c r="H100" i="3" s="1"/>
  <c r="G96" i="3"/>
  <c r="H96" i="3" s="1"/>
  <c r="G101" i="3"/>
  <c r="H101" i="3" s="1"/>
  <c r="G104" i="3"/>
  <c r="H104" i="3" s="1"/>
  <c r="F557" i="2"/>
  <c r="P49" i="5"/>
  <c r="O49" i="5"/>
  <c r="I24" i="2"/>
  <c r="O54" i="5"/>
  <c r="P54" i="5"/>
  <c r="F820" i="2"/>
  <c r="F864" i="2"/>
  <c r="O39" i="5"/>
  <c r="G151" i="3"/>
  <c r="H151" i="3" s="1"/>
  <c r="E55" i="6" s="1"/>
  <c r="G15" i="3"/>
  <c r="H15" i="3" s="1"/>
  <c r="G10" i="3"/>
  <c r="H10" i="3" s="1"/>
  <c r="G97" i="3"/>
  <c r="H97" i="3" s="1"/>
  <c r="G88" i="3"/>
  <c r="H88" i="3" s="1"/>
  <c r="G53" i="3"/>
  <c r="H53" i="3" s="1"/>
  <c r="E19" i="6" s="1"/>
  <c r="G105" i="3"/>
  <c r="H105" i="3" s="1"/>
  <c r="E32" i="6" s="1"/>
  <c r="G33" i="3"/>
  <c r="H33" i="3" s="1"/>
  <c r="G89" i="3"/>
  <c r="H89" i="3" s="1"/>
  <c r="G106" i="3"/>
  <c r="H106" i="3" s="1"/>
  <c r="E37" i="6" s="1"/>
  <c r="G98" i="3"/>
  <c r="H98" i="3" s="1"/>
  <c r="G50" i="3"/>
  <c r="H50" i="3" s="1"/>
  <c r="E12" i="6" s="1"/>
  <c r="G9" i="3"/>
  <c r="H9" i="3" s="1"/>
  <c r="G32" i="3"/>
  <c r="H32" i="3" s="1"/>
  <c r="E23" i="6" s="1"/>
  <c r="G18" i="3"/>
  <c r="H18" i="3" s="1"/>
  <c r="G85" i="3"/>
  <c r="H85" i="3" s="1"/>
  <c r="G118" i="3"/>
  <c r="H118" i="3" s="1"/>
  <c r="G92" i="3"/>
  <c r="H92" i="3" s="1"/>
  <c r="G90" i="3"/>
  <c r="H90" i="3" s="1"/>
  <c r="G87" i="3"/>
  <c r="H87" i="3" s="1"/>
  <c r="G94" i="3"/>
  <c r="H94" i="3" s="1"/>
  <c r="G95" i="3"/>
  <c r="H95" i="3" s="1"/>
  <c r="G143" i="3"/>
  <c r="H143" i="3" s="1"/>
  <c r="E57" i="6" s="1"/>
  <c r="F31" i="3"/>
  <c r="G31" i="3" s="1"/>
  <c r="H31" i="3" s="1"/>
  <c r="G126" i="3"/>
  <c r="H126" i="3" s="1"/>
  <c r="E44" i="6" s="1"/>
  <c r="G20" i="3"/>
  <c r="H20" i="3" s="1"/>
  <c r="I13" i="2"/>
  <c r="I16" i="2" s="1"/>
  <c r="J13" i="2"/>
  <c r="F179" i="2"/>
  <c r="J12" i="2"/>
  <c r="J18" i="2"/>
  <c r="J24" i="2"/>
  <c r="I8" i="2"/>
  <c r="I10" i="2" s="1"/>
  <c r="F678" i="2"/>
  <c r="J19" i="2"/>
  <c r="J8" i="2" l="1"/>
  <c r="J16" i="2"/>
  <c r="J236" i="2"/>
  <c r="L236" i="2" s="1"/>
  <c r="L238" i="2" s="1"/>
  <c r="K91" i="2"/>
  <c r="L91" i="2" s="1"/>
  <c r="L96" i="2" s="1"/>
  <c r="L103" i="2" s="1"/>
  <c r="L108" i="2" s="1"/>
  <c r="K50" i="2"/>
  <c r="L50" i="2" s="1"/>
  <c r="L55" i="2" s="1"/>
  <c r="L65" i="2" s="1"/>
  <c r="L71" i="2" s="1"/>
  <c r="E41" i="6"/>
  <c r="H138" i="3"/>
  <c r="E9" i="6"/>
  <c r="E31" i="6"/>
  <c r="D28" i="6"/>
  <c r="E22" i="6"/>
  <c r="D29" i="6"/>
  <c r="H158" i="3"/>
  <c r="H99" i="3"/>
  <c r="H111" i="3" s="1"/>
  <c r="E7" i="2"/>
  <c r="F7" i="2" s="1"/>
  <c r="F908" i="2"/>
  <c r="G7" i="3"/>
  <c r="H7" i="3" s="1"/>
  <c r="F378" i="2"/>
  <c r="J20" i="2"/>
  <c r="F907" i="2"/>
  <c r="F8" i="3"/>
  <c r="G8" i="3" s="1"/>
  <c r="H8" i="3" s="1"/>
  <c r="L241" i="2" l="1"/>
  <c r="E8" i="6"/>
  <c r="E25" i="6" s="1"/>
  <c r="P38" i="5"/>
  <c r="P39" i="5" s="1"/>
  <c r="E59" i="6"/>
  <c r="E50" i="6"/>
  <c r="H140" i="3"/>
  <c r="E30" i="6"/>
  <c r="E38" i="6" s="1"/>
  <c r="H80" i="3"/>
  <c r="J9" i="2"/>
  <c r="J10" i="2" s="1"/>
  <c r="H160" i="3" l="1"/>
  <c r="H163" i="3" s="1"/>
  <c r="G163" i="3" s="1"/>
  <c r="E52" i="6"/>
  <c r="E61" i="6" s="1"/>
  <c r="F104" i="2"/>
  <c r="F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Hrachowy, Andreas</author>
  </authors>
  <commentList>
    <comment ref="E13" authorId="0" shapeId="0" xr:uid="{00000000-0006-0000-0100-000001000000}">
      <text>
        <r>
          <rPr>
            <sz val="9"/>
            <color indexed="81"/>
            <rFont val="Arial"/>
            <family val="2"/>
          </rPr>
          <t>In der Formel werden sowohl der neue Sachkonto 4391, wie auch das alte Sachkonto 4490 berücksichtigt.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Hrachowy, Andreas</author>
  </authors>
  <commentList>
    <comment ref="H120" authorId="0" shapeId="0" xr:uid="{00000000-0006-0000-0400-000001000000}">
      <text>
        <r>
          <rPr>
            <b/>
            <sz val="9"/>
            <color indexed="81"/>
            <rFont val="Arial"/>
            <family val="2"/>
          </rPr>
          <t xml:space="preserve">Hinweis
</t>
        </r>
        <r>
          <rPr>
            <sz val="9"/>
            <color indexed="81"/>
            <rFont val="Arial"/>
            <family val="2"/>
          </rPr>
          <t xml:space="preserve">
Bei den Kontrollrechnungen zur Veränderung der Fonds im FK, der Legate/Stiftungen (Zweckgebundene Zuwendungen) im FK und der Fonds im EK ist eine allfällige Entnahme aus einem Fonds oder einer Sonderrechnung für Investitionen des VV individuell zuzuordnen, da anhand des Sachkontos 6379 "Entnahmen aus Fonds" nicht definiert ist, um welchen Fonds im FK oder EK bzw. Sonderrechnung es sich handelt.
Damit die Kontrollrechnungen keine Differenzen zeigen, kann nach oben stehender Überprüfung das Sachkonto 6379 gelöscht werden.</t>
        </r>
      </text>
    </comment>
    <comment ref="H138" authorId="0" shapeId="0" xr:uid="{00000000-0006-0000-0400-000002000000}">
      <text>
        <r>
          <rPr>
            <b/>
            <sz val="9"/>
            <color indexed="81"/>
            <rFont val="Arial"/>
            <family val="2"/>
          </rPr>
          <t xml:space="preserve">Hinweis
</t>
        </r>
        <r>
          <rPr>
            <sz val="9"/>
            <color indexed="81"/>
            <rFont val="Arial"/>
            <family val="2"/>
          </rPr>
          <t xml:space="preserve">
Bei den Kontrollrechnungen zur Veränderung der Fonds im FK, der Legate/Stiftungen (Zweckgebundene Zuwendungen) im FK und der Fonds im EK ist eine allfällige Entnahme aus einem Fonds oder einer Sonderrechnung für Investitionen des VV individuell zuzuordnen, da anhand des Sachkontos 6379 "Entnahmen aus Fonds" nicht definiert ist, um welchen Fonds im FK oder EK bzw. Sonderrechnung es sich handelt.
Damit die Kontrollrechnungen keine Differenzen zeigen, kann nach oben stehender Überprüfung das Sachkonto 6379 gelöscht werden.</t>
        </r>
      </text>
    </comment>
    <comment ref="H170" authorId="0" shapeId="0" xr:uid="{00000000-0006-0000-0400-000003000000}">
      <text>
        <r>
          <rPr>
            <b/>
            <sz val="9"/>
            <color indexed="81"/>
            <rFont val="Arial"/>
            <family val="2"/>
          </rPr>
          <t xml:space="preserve">Hinweis
</t>
        </r>
        <r>
          <rPr>
            <sz val="9"/>
            <color indexed="81"/>
            <rFont val="Arial"/>
            <family val="2"/>
          </rPr>
          <t xml:space="preserve">
Bei den Kontrollrechnungen zur Veränderung der Fonds im FK, der Legate/Stiftungen (Zweckgebundene Zuwendungen) im FK und der Fonds im EK ist eine allfällige Entnahme aus einem Fonds oder einer Sonderrechnung für Investitionen des VV individuell zuzuordnen, da anhand des Sachkontos 6379 "Entnahmen aus Fonds" nicht definiert ist, um welchen Fonds im FK oder EK bzw. Sonderrechnung es sich handelt.
Damit die Kontrollrechnungen keine Differenzen zeigen, kann nach oben stehender Überprüfung das Sachkonto 6379 gelöscht werden.</t>
        </r>
      </text>
    </comment>
    <comment ref="B486" authorId="0" shapeId="0" xr:uid="{00000000-0006-0000-0400-000004000000}">
      <text>
        <r>
          <rPr>
            <sz val="9"/>
            <color indexed="81"/>
            <rFont val="Arial"/>
            <family val="2"/>
          </rPr>
          <t xml:space="preserve">altes Sachkonto gültig bis 31.12.2023;
neues Sachkonto 4391 gültig ab 01.01.2024
</t>
        </r>
      </text>
    </comment>
  </commentList>
</comments>
</file>

<file path=xl/sharedStrings.xml><?xml version="1.0" encoding="utf-8"?>
<sst xmlns="http://schemas.openxmlformats.org/spreadsheetml/2006/main" count="1767" uniqueCount="1035">
  <si>
    <t>Bezeichnung</t>
  </si>
  <si>
    <t>Sachgruppe</t>
  </si>
  <si>
    <t>Personalaufwand</t>
  </si>
  <si>
    <t>Behörden und Kommissionen</t>
  </si>
  <si>
    <t>Entschädigungen, Tag- und Sitzungsgelder an Behörden und Kommissionen</t>
  </si>
  <si>
    <t>Vergütungen an Behörden und Kommissionen (nicht zum massgebenden Lohn gehörend)</t>
  </si>
  <si>
    <t>Löhne des Verwaltungs- und Betriebspersonals</t>
  </si>
  <si>
    <t>Löhne der Lehrkräfte</t>
  </si>
  <si>
    <t>Temporäre Arbeitskräfte</t>
  </si>
  <si>
    <t>Zulagen</t>
  </si>
  <si>
    <t>Kinder- und Ausbildungszulagen</t>
  </si>
  <si>
    <t>Verpflegungszulagen</t>
  </si>
  <si>
    <t>Wohnungszulagen</t>
  </si>
  <si>
    <t>Übrige Zulagen</t>
  </si>
  <si>
    <t>AG-Beiträge AHV, IV, EO, ALV, Verwaltungskosten</t>
  </si>
  <si>
    <t>AG-Beiträge an Pensionskassen</t>
  </si>
  <si>
    <t>AG-Beiträge an Unfall- und Personal-Haftpflichtversicherungen</t>
  </si>
  <si>
    <t>AG-Beiträge an Familienausgleichskasse</t>
  </si>
  <si>
    <t>AG-Beiträge an Krankentaggeldversicherungen</t>
  </si>
  <si>
    <t>AG-Beiträge an Krankenkassenprämien</t>
  </si>
  <si>
    <t>Übrige AG-Beiträge</t>
  </si>
  <si>
    <t>Ruhegehälter</t>
  </si>
  <si>
    <t>Renten oder Rentenanteile</t>
  </si>
  <si>
    <t>Teuerungszulagen auf Renten und Rentenanteilen</t>
  </si>
  <si>
    <t>Unfallrenten und Rentenablösungen</t>
  </si>
  <si>
    <t>Überbrückungsrenten</t>
  </si>
  <si>
    <t>Übriger Personalaufwand</t>
  </si>
  <si>
    <t>Personalwerbung</t>
  </si>
  <si>
    <t>Sach- und übriger Betriebsaufwand</t>
  </si>
  <si>
    <t>Material- und Warenaufwand</t>
  </si>
  <si>
    <t>Büromaterial</t>
  </si>
  <si>
    <t>Drucksachen, Publikationen</t>
  </si>
  <si>
    <t>Fachliteratur, Zeitschriften</t>
  </si>
  <si>
    <t>Lehrmittel</t>
  </si>
  <si>
    <t>Lebensmittel</t>
  </si>
  <si>
    <t>Medizinisches Material</t>
  </si>
  <si>
    <t>Übriger Material- und Warenaufwand</t>
  </si>
  <si>
    <t>Nicht aktivierbare Anlagen</t>
  </si>
  <si>
    <t>Anschaffung Büromöbel und -geräte</t>
  </si>
  <si>
    <t>Anschaffung Apparate, Maschinen, Geräte, Fahrzeuge, Werkzeuge.</t>
  </si>
  <si>
    <t>Anschaffung Kleider, Wäsche, Vorhänge</t>
  </si>
  <si>
    <t>Anschaffung Hardware</t>
  </si>
  <si>
    <t>Anschaffung Viehhabe</t>
  </si>
  <si>
    <t>Anschaffung medizinische Geräte und Instrumente</t>
  </si>
  <si>
    <t>Anschaffung von immateriellen Anlagen</t>
  </si>
  <si>
    <t>Anschaffung von übrigen nicht aktivierbaren Anlagen</t>
  </si>
  <si>
    <t>Ver- und Entsorgung Liegenschaften VV</t>
  </si>
  <si>
    <t>Dienstleistungen und Honorare</t>
  </si>
  <si>
    <t>Dienstleistungen Dritter</t>
  </si>
  <si>
    <t>Planungen und Projektierungen Dritter</t>
  </si>
  <si>
    <t>Informatik-Nutzungsaufwand</t>
  </si>
  <si>
    <t>Sachversicherungsprämien</t>
  </si>
  <si>
    <t>Dienstleistungsaufwand für Personen in Obhut</t>
  </si>
  <si>
    <t>Steuern und Abgaben</t>
  </si>
  <si>
    <t>Kurse, Prüfungen und Beratungen</t>
  </si>
  <si>
    <t>Lehrlingsprüfungen</t>
  </si>
  <si>
    <t>Baulicher und betrieblicher Unterhalt</t>
  </si>
  <si>
    <t>Unterhalt an Grundstücken</t>
  </si>
  <si>
    <t>Unterhalt Wasserbau</t>
  </si>
  <si>
    <t>Unterhalt übrige Tiefbauten</t>
  </si>
  <si>
    <t>Unterhalt Hochbauten, Gebäude</t>
  </si>
  <si>
    <t>Unterhalt Wald</t>
  </si>
  <si>
    <t>Unterhalt übrige Sachanlagen</t>
  </si>
  <si>
    <t>Unterhalt Mobilien und immaterielle Anlagen</t>
  </si>
  <si>
    <t>Unterhalt Büromöbel und -geräte</t>
  </si>
  <si>
    <t>Unterhalt Apparate, Maschinen, Geräte, Fahrzeuge, Werkzeuge</t>
  </si>
  <si>
    <t>Informatik-Unterhalt (Hardware)</t>
  </si>
  <si>
    <t>Unterhalt medizinische Geräte und Instrumente</t>
  </si>
  <si>
    <t>Unterhalt immaterielle Anlagen</t>
  </si>
  <si>
    <t>Unterhalt übrige mobile Anlagen</t>
  </si>
  <si>
    <t>Miete und Pacht Liegenschaften</t>
  </si>
  <si>
    <t>Mieten, Benützungskosten Mobilien</t>
  </si>
  <si>
    <t>Raten für operatives Leasing</t>
  </si>
  <si>
    <t>Übrige Mieten und Benützungskosten</t>
  </si>
  <si>
    <t>Spesenentschädigungen</t>
  </si>
  <si>
    <t>Reisekosten und Spesen</t>
  </si>
  <si>
    <t>Exkursionen, Schulreisen und Lager</t>
  </si>
  <si>
    <t>Wertberichtigungen auf Forderungen</t>
  </si>
  <si>
    <t>Tatsächliche Forderungsverluste</t>
  </si>
  <si>
    <t>Schadenersatzleistungen</t>
  </si>
  <si>
    <t>Abgeltung von Rechten</t>
  </si>
  <si>
    <t>Übriger Betriebsaufwand</t>
  </si>
  <si>
    <t>Abschreibungen Verwaltungsvermögen</t>
  </si>
  <si>
    <t>Planmässige Abschreibungen Sachanlagen</t>
  </si>
  <si>
    <t>Ausserplanmässige Abschreibungen Sachanlagen</t>
  </si>
  <si>
    <t>Abschreibungen Immaterielle Anlagen</t>
  </si>
  <si>
    <t>Planmässige Abschreibungen immaterielle Anlagen</t>
  </si>
  <si>
    <t>Ausserplanmässige Abschreibungen immaterielle Anlagen</t>
  </si>
  <si>
    <t>Abtragung Bilanzfehlbetrag</t>
  </si>
  <si>
    <t>Finanzaufwand</t>
  </si>
  <si>
    <t>Zinsaufwand</t>
  </si>
  <si>
    <t>Verzinsung laufende Verbindlichkeiten</t>
  </si>
  <si>
    <t>Übrige Passivzinsen</t>
  </si>
  <si>
    <t>Kapitalbeschaffungs- und Verwaltungskosten</t>
  </si>
  <si>
    <t>Kapitalbeschaffung und - verwaltung</t>
  </si>
  <si>
    <t>Liegenschaftenaufwand Finanzvermögen</t>
  </si>
  <si>
    <t>Baulicher Unterhalt Liegenschaften FV</t>
  </si>
  <si>
    <t>Nicht baulicher Unterhalt Liegenschaften FV</t>
  </si>
  <si>
    <t>Übriger Liegenschaftsaufwand FV</t>
  </si>
  <si>
    <t>Wertberichtigungen Anlagen FV</t>
  </si>
  <si>
    <t>Übriger Finanzaufwand</t>
  </si>
  <si>
    <t>Transferaufwand</t>
  </si>
  <si>
    <t>Ertragsanteile an Dritte</t>
  </si>
  <si>
    <t>Ertragsanteile an Kantone und Konkordate</t>
  </si>
  <si>
    <t>Ertragsanteile an öffentliche Sozialversicherungen</t>
  </si>
  <si>
    <t>Ertragsanteile an öffentliche Unternehmungen</t>
  </si>
  <si>
    <t>Entschädigungen an Gemeinwesen</t>
  </si>
  <si>
    <t>Entschädigungen an Kantone und Konkordate</t>
  </si>
  <si>
    <t>Entschädigungen an öffentliche Sozialversicherungen</t>
  </si>
  <si>
    <t>Entschädigungen an öffentliche Unternehmungen</t>
  </si>
  <si>
    <t>Finanz- und Lastenausgleich</t>
  </si>
  <si>
    <t>Finanz- und Lastenausgleich an Kanton</t>
  </si>
  <si>
    <t>Beiträge an Gemeinwesen und Dritte</t>
  </si>
  <si>
    <t>Beiträge an den Bund</t>
  </si>
  <si>
    <t>Beiträge an Kantone und Konkordate</t>
  </si>
  <si>
    <t>Beiträge an öffentliche Sozialversicherungen</t>
  </si>
  <si>
    <t>Beiträge an öffentliche Unternehmungen</t>
  </si>
  <si>
    <t>Beiträge an private Unternehmungen</t>
  </si>
  <si>
    <t>Beiträge an private Organisationen ohne Erwerbszweck</t>
  </si>
  <si>
    <t>Beiträge an private Haushalte</t>
  </si>
  <si>
    <t>Beiträge an das Ausland</t>
  </si>
  <si>
    <t>Wertberichtigungen Darlehen VV</t>
  </si>
  <si>
    <t>Wertberichtigungen Beteiligungen VV</t>
  </si>
  <si>
    <t>Abschreibungen Investitionsbeiträge</t>
  </si>
  <si>
    <t>Übriger Transferaufwand</t>
  </si>
  <si>
    <t>Rückverteilungen</t>
  </si>
  <si>
    <t>Durchlaufende Beiträge</t>
  </si>
  <si>
    <t>Bund</t>
  </si>
  <si>
    <t>Kantone und Konkordate</t>
  </si>
  <si>
    <t>Öffentliche Sozialversicherungen</t>
  </si>
  <si>
    <t>Öffentliche Unternehmungen</t>
  </si>
  <si>
    <t>Private Unternehmungen</t>
  </si>
  <si>
    <t>Private Organisationen ohne Erwerbszweck</t>
  </si>
  <si>
    <t>Private Haushalte</t>
  </si>
  <si>
    <t>Ausland</t>
  </si>
  <si>
    <t>Ausserordentlicher Aufwand</t>
  </si>
  <si>
    <t>Einlagen in das Eigenkapital</t>
  </si>
  <si>
    <t>Einlagen in Rücklagen der Globalbudgetbereiche</t>
  </si>
  <si>
    <t>Interne Verrechnungen</t>
  </si>
  <si>
    <t>Material- und Warenbezüge</t>
  </si>
  <si>
    <t>Interne Verrechnung von Material- und Warenbezügen</t>
  </si>
  <si>
    <t>Dienstleistungen</t>
  </si>
  <si>
    <t>Interne Verrechnung von Dienstleistungen</t>
  </si>
  <si>
    <t>Pacht, Mieten, Benützungskosten</t>
  </si>
  <si>
    <t>Interne Verrechnung von Pacht, Mieten, Benützungskosten</t>
  </si>
  <si>
    <t>Betriebs- und Verwaltungskosten</t>
  </si>
  <si>
    <t>Interne Verrechnung von Betriebs- und Verwaltungskosten</t>
  </si>
  <si>
    <t>Planmässige und ausserplanmässige Abschreibungen</t>
  </si>
  <si>
    <t>Interne Verrechnung von planmässigen und ausserplanmässigen Abschreibungen</t>
  </si>
  <si>
    <t>Übertragungen</t>
  </si>
  <si>
    <t>Interne Übertragungen</t>
  </si>
  <si>
    <t>Übrige interne Verrechnungen</t>
  </si>
  <si>
    <t>Fiskalertrag</t>
  </si>
  <si>
    <t>Direkte Steuern natürliche Personen</t>
  </si>
  <si>
    <t>Einkommenssteuern natürliche Personen</t>
  </si>
  <si>
    <t>Vermögenssteuern natürliche Personen</t>
  </si>
  <si>
    <t>Quellensteuern natürliche Personen</t>
  </si>
  <si>
    <t>Personensteuern</t>
  </si>
  <si>
    <t>Übrige direkte Steuern natürliche Personen</t>
  </si>
  <si>
    <t>Direkte Steuern juristische Personen</t>
  </si>
  <si>
    <t>Gewinnsteuern juristische Personen</t>
  </si>
  <si>
    <t>Kapitalssteuern juristische Personen</t>
  </si>
  <si>
    <t>Quellensteuern juristische Personen</t>
  </si>
  <si>
    <t>Übrige direkte Steuern juristische Personen</t>
  </si>
  <si>
    <t>Übrige Direkte Steuern</t>
  </si>
  <si>
    <t>Grundsteuern</t>
  </si>
  <si>
    <t>Vermögensgewinnsteuern</t>
  </si>
  <si>
    <t>Vermögensverkehrssteuern</t>
  </si>
  <si>
    <t>Erbschafts- und Schenkungssteuern</t>
  </si>
  <si>
    <t>Besitz- und Aufwandsteuern</t>
  </si>
  <si>
    <t>Hundesteuern</t>
  </si>
  <si>
    <t>Übrige Besitz- und Aufwandsteuern</t>
  </si>
  <si>
    <t>Regalien und Konzessionen</t>
  </si>
  <si>
    <t>Regalien</t>
  </si>
  <si>
    <t>Konzessionen</t>
  </si>
  <si>
    <t>Ertragsanteile an Lotterien, Sport-Toto, Wetten</t>
  </si>
  <si>
    <t>Entgelte</t>
  </si>
  <si>
    <t>Ersatzabgaben</t>
  </si>
  <si>
    <t>Gebühren für Amtshandlungen</t>
  </si>
  <si>
    <t>Spital- und Heimtaxen, Kostgelder</t>
  </si>
  <si>
    <t>Taxen und Kostgelder</t>
  </si>
  <si>
    <t>Vergütung für besondere Leistungen</t>
  </si>
  <si>
    <t>Schul- und Kursgelder</t>
  </si>
  <si>
    <t>Schulgelder</t>
  </si>
  <si>
    <t>Kursgelder</t>
  </si>
  <si>
    <t>Benützungsgebühren und Dienstleistungen</t>
  </si>
  <si>
    <t>Erlös aus Verkäufen</t>
  </si>
  <si>
    <t>Verkäufe</t>
  </si>
  <si>
    <t>Rückerstattungen</t>
  </si>
  <si>
    <t>Rückerstattungen Dritter</t>
  </si>
  <si>
    <t>Bussen</t>
  </si>
  <si>
    <t>Übrige Entgelte</t>
  </si>
  <si>
    <t>Beschlagnahmte Vermögenswerte</t>
  </si>
  <si>
    <t>Übriger betrieblicher Ertrag</t>
  </si>
  <si>
    <t>Aktivierbare Eigenleistungen auf Sachanlagen</t>
  </si>
  <si>
    <t>Aktivierbare Eigenleistungen auf immateriellen Anlagen</t>
  </si>
  <si>
    <t>Aktivierbare Projektierungskosten</t>
  </si>
  <si>
    <t>Bestandesveränderungen</t>
  </si>
  <si>
    <t>Bestandesveränderungen Halb- und Fertigfabrikate</t>
  </si>
  <si>
    <t>Bestandesveränderungen angefangene Arbeiten (Dienstleistungen)</t>
  </si>
  <si>
    <t>Übrige Bestandesveränderungen</t>
  </si>
  <si>
    <t>Übriger Ertrag</t>
  </si>
  <si>
    <t>Finanzertrag</t>
  </si>
  <si>
    <t>Zinsertrag</t>
  </si>
  <si>
    <t>Zinsen flüssige Mittel</t>
  </si>
  <si>
    <t>Zinsen Forderungen und Kontokorrente</t>
  </si>
  <si>
    <t>Übrige Zinsen von Finanzvermögen</t>
  </si>
  <si>
    <t>Realisierte Gewinne FV</t>
  </si>
  <si>
    <t>Gewinne aus Verkäufen von Finanzanlagen FV</t>
  </si>
  <si>
    <t>Übrige realisierte Gewinne aus Finanzvermögen</t>
  </si>
  <si>
    <t>Beteiligungsertrag FV</t>
  </si>
  <si>
    <t>Dividenden</t>
  </si>
  <si>
    <t>Übriger Beteiligungsertrag</t>
  </si>
  <si>
    <t>Liegenschaftenertrag FV</t>
  </si>
  <si>
    <t>Pacht- und Mietzinse Liegenschaften FV</t>
  </si>
  <si>
    <t>Vergütung für Dienstwohnungen FV</t>
  </si>
  <si>
    <t>Vergütung für Benützungen Liegenschaften FV</t>
  </si>
  <si>
    <t>Übriger Liegenschaftenertrag FV</t>
  </si>
  <si>
    <t>Finanzertrag aus Darlehen und Beteiligungen des VV</t>
  </si>
  <si>
    <t>Erträge aus Darlehen VV</t>
  </si>
  <si>
    <t>Öffentliche Betriebe des Bundes</t>
  </si>
  <si>
    <t>Öffentliche Unternehmen der Kantone mit öffentlichrechtlicher Rechtsform, Konkordate</t>
  </si>
  <si>
    <t>Zweckverbände, selbständige und unselbständige Gemeindebetriebe</t>
  </si>
  <si>
    <t>Öffentliche Unternehmen als Aktiengesellschaft oder andere privatrechtliche Organisationsform</t>
  </si>
  <si>
    <t>Öffentliche Unternehmungen im Ausland</t>
  </si>
  <si>
    <t>Übrige öffentliche Unternehmungen</t>
  </si>
  <si>
    <t>Pacht- und Mietzinse Liegenschaften VV</t>
  </si>
  <si>
    <t>Vergütung Dienstwohnungen VV</t>
  </si>
  <si>
    <t>Vergütung für Benützungen Liegenschaften VV</t>
  </si>
  <si>
    <t>Übrige Erträge Liegenschaften VV</t>
  </si>
  <si>
    <t>Erträge von gemieteten Liegenschaften</t>
  </si>
  <si>
    <t>Mietzinse von gemieteten Liegenschaften</t>
  </si>
  <si>
    <t>Übrige Erträge von gemieteten Liegenschaften</t>
  </si>
  <si>
    <t>Aufwertungen VV</t>
  </si>
  <si>
    <t>Transferertrag</t>
  </si>
  <si>
    <t>Anteil an Bundeserträgen</t>
  </si>
  <si>
    <t>Anteil an Kantonserträgen und Konkordaten</t>
  </si>
  <si>
    <t>Anteil an Erträgen öffentlicher Sozialversicherungsanstalten</t>
  </si>
  <si>
    <t>Anteile an Erträgen öffentlicher Unternehmungen</t>
  </si>
  <si>
    <t>Entschädigungen vom Bund</t>
  </si>
  <si>
    <t>Entschädigungen von Kantonen und Konkordaten</t>
  </si>
  <si>
    <t>Entschädigungen von öffentlichen Sozialversicherungen</t>
  </si>
  <si>
    <t>Entschädigungen von öffentlichen Unternehmungen</t>
  </si>
  <si>
    <t>Beiträge vom Bund</t>
  </si>
  <si>
    <t>Beiträge von Kantonen und Konkordaten</t>
  </si>
  <si>
    <t>Beiträge von öffentlichen Sozialversicherungen</t>
  </si>
  <si>
    <t>Beiträge von öffentlichen Unternehmungen</t>
  </si>
  <si>
    <t>Beiträge von privaten Unternehmungen</t>
  </si>
  <si>
    <t>Beiträge von privaten Organisationen ohne Erwerbszweck</t>
  </si>
  <si>
    <t>Beiträge von privaten Haushalten</t>
  </si>
  <si>
    <t>Beiträge aus dem Ausland</t>
  </si>
  <si>
    <t>Übriger Transferertrag</t>
  </si>
  <si>
    <t>Durchlaufende Beiträge vom Bund</t>
  </si>
  <si>
    <t>Durchlaufende Beiträge von Kantonen und Konkordaten</t>
  </si>
  <si>
    <t>Durchlaufende Beiträge von öffentlichen Sozialversicherungen</t>
  </si>
  <si>
    <t>Durchlaufende Beiträge von öffentlichen Unternehmungen</t>
  </si>
  <si>
    <t>Durchlaufende Beiträge von privaten Unternehmungen</t>
  </si>
  <si>
    <t>Durchlaufende Beiträge von privaten Organisationen ohne Erwerbszweck</t>
  </si>
  <si>
    <t>Durchlaufende Beiträge von privaten Haushalten</t>
  </si>
  <si>
    <t>Durchlaufende Beiträge aus dem Ausland</t>
  </si>
  <si>
    <t>Ausserordentlicher Ertrag</t>
  </si>
  <si>
    <t>Entnahmen aus dem Eigenkapital</t>
  </si>
  <si>
    <t>Entnahmen aus Rücklagen der Globalbudgetbereiche</t>
  </si>
  <si>
    <t>Entnahmen aus Vorfinanzierungen des EK</t>
  </si>
  <si>
    <t>Abschluss Erfolgsrechnung</t>
  </si>
  <si>
    <t>Ertragsüberschuss</t>
  </si>
  <si>
    <t>Aufwandüberschuss</t>
  </si>
  <si>
    <t>Flüssige Mittel und kurzfristige Geldanlagen</t>
  </si>
  <si>
    <t>Kasse</t>
  </si>
  <si>
    <t>Post</t>
  </si>
  <si>
    <t>Bank</t>
  </si>
  <si>
    <t>Kurzfristige Geldmarktanlagen</t>
  </si>
  <si>
    <t>Debit- und Kreditkarten</t>
  </si>
  <si>
    <t>Übrige flüssige Mittel</t>
  </si>
  <si>
    <t>Forderungen</t>
  </si>
  <si>
    <t>Forderungen aus Lieferungen und Leistungen gegenüber Dritten</t>
  </si>
  <si>
    <t>Kontokorrente mit Dritten</t>
  </si>
  <si>
    <t>Steuerforderungen</t>
  </si>
  <si>
    <t>Anzahlungen an Dritte</t>
  </si>
  <si>
    <t>Transferforderungen</t>
  </si>
  <si>
    <t>Vorschüsse für vorläufige Verwaltungsausgaben</t>
  </si>
  <si>
    <t>Übrige Forderungen</t>
  </si>
  <si>
    <t>Kurzfristige Finanzanlagen</t>
  </si>
  <si>
    <t>Kurzfristige Darlehen</t>
  </si>
  <si>
    <t>Verzinsliche Anlagen</t>
  </si>
  <si>
    <t>Festgelder</t>
  </si>
  <si>
    <t>Übrige kurzfristige Finanzanlagen</t>
  </si>
  <si>
    <t>Steuern</t>
  </si>
  <si>
    <t>Vorräte und angefangene Arbeiten</t>
  </si>
  <si>
    <t>Handelswaren</t>
  </si>
  <si>
    <t>Roh- und Hilfsmaterial</t>
  </si>
  <si>
    <t>Halb- und Fertigfabrikate</t>
  </si>
  <si>
    <t>Angefangene Arbeiten</t>
  </si>
  <si>
    <t>Aktien und Anteilscheine</t>
  </si>
  <si>
    <t>Langfristige Forderungen</t>
  </si>
  <si>
    <t>Übrige langfristige Finanzanlagen</t>
  </si>
  <si>
    <t>Grundstücke FV</t>
  </si>
  <si>
    <t>Gebäude FV</t>
  </si>
  <si>
    <t>Mobilien FV</t>
  </si>
  <si>
    <t>Anlagen im Bau FV</t>
  </si>
  <si>
    <t>Wasserbau</t>
  </si>
  <si>
    <t>Übrige Tiefbauten</t>
  </si>
  <si>
    <t>Hochbauten</t>
  </si>
  <si>
    <t>Waldungen</t>
  </si>
  <si>
    <t>Mobilien VV</t>
  </si>
  <si>
    <t>Anlagen im Bau VV</t>
  </si>
  <si>
    <t>Übrige Sachanlagen</t>
  </si>
  <si>
    <t>Immaterielle Anlagen</t>
  </si>
  <si>
    <t>Software</t>
  </si>
  <si>
    <t>Lizenzen, Nutzungsrechte, Markenrechte</t>
  </si>
  <si>
    <t>Immaterielle Anlagen in Realisierung</t>
  </si>
  <si>
    <t>Übrige immaterielle Anlagen</t>
  </si>
  <si>
    <t>Darlehen</t>
  </si>
  <si>
    <t>Darlehen an Kantone und Konkordate</t>
  </si>
  <si>
    <t>Darlehen an öffentliche Sozialversicherungen</t>
  </si>
  <si>
    <t>Darlehen an öffentliche Unternehmungen</t>
  </si>
  <si>
    <t>Darlehen an private Unternehmungen</t>
  </si>
  <si>
    <t>Darlehen an private Organisationen ohne Erwerbszweck</t>
  </si>
  <si>
    <t>Darlehen an private Haushalte</t>
  </si>
  <si>
    <t>Darlehen an das Ausland</t>
  </si>
  <si>
    <t>Beteiligungen, Grundkapitalien</t>
  </si>
  <si>
    <t>Beteiligungen am Bund</t>
  </si>
  <si>
    <t>Beteiligungen an Kantonen und Konkordaten</t>
  </si>
  <si>
    <t>Beteiligungen an öffentlichen Sozialversicherungen</t>
  </si>
  <si>
    <t>Beteiligungen an öffentlichen Unternehmungen</t>
  </si>
  <si>
    <t>Beteiligungen an privaten Unternehmungen</t>
  </si>
  <si>
    <t>Beteiligungen an privaten Organisationen ohne Erwerbszweck</t>
  </si>
  <si>
    <t>Beteiligungen an privaten Haushalten</t>
  </si>
  <si>
    <t>Beteiligungen im Ausland</t>
  </si>
  <si>
    <t>Investitionsbeiträge</t>
  </si>
  <si>
    <t>Investitionsbeiträge an Kantone und Konkordate</t>
  </si>
  <si>
    <t>Investitionsbeiträge an öffentliche Sozialversicherungen</t>
  </si>
  <si>
    <t>Investitionsbeiträge an öffentliche Unternehmungen</t>
  </si>
  <si>
    <t>Investitionsbeiträge an private Unternehmungen</t>
  </si>
  <si>
    <t>Investitionsbeiträge an private Organisationen ohne Erwerbszweck</t>
  </si>
  <si>
    <t>Investitionsbeiträge an private Haushalte</t>
  </si>
  <si>
    <t>Investitionsbeiträge an das Ausland</t>
  </si>
  <si>
    <t>Investitionsbeiträge an Anlagen im Bau</t>
  </si>
  <si>
    <t>Laufende Verbindlichkeiten</t>
  </si>
  <si>
    <t>Laufende Verbindlichkeiten aus Lieferungen und Leistungen von Dritten</t>
  </si>
  <si>
    <t>Erhaltene Anzahlungen von Dritten</t>
  </si>
  <si>
    <t>Depotgelder und Kautionen</t>
  </si>
  <si>
    <t>Kurzfristige Finanzverbindlichkeiten</t>
  </si>
  <si>
    <t>Verbindlichkeiten gegenüber Finanzintermediären</t>
  </si>
  <si>
    <t>Verbindlichkeiten gegenüber konsolidierten Einheiten</t>
  </si>
  <si>
    <t>Verbindlichkeiten gegenüber selbständigen Einheiten</t>
  </si>
  <si>
    <t>Kurzfristiger Anteil langfristiger Verbindlichkeiten</t>
  </si>
  <si>
    <t>Kurzfristiger Anteil langfristiger Leasingverbindlichkeiten</t>
  </si>
  <si>
    <t>Übrige kurzfristige Finanzverbindlichkeiten gegenüber Dritten</t>
  </si>
  <si>
    <t>Kurzfristige Rückstellungen</t>
  </si>
  <si>
    <t>Kurzfristige Rückstellungen aus Mehrleistungen des Personals</t>
  </si>
  <si>
    <t>Kurzfristige Rückstellungen für andere Ansprüche des Personals</t>
  </si>
  <si>
    <t>Kurzfristige Rückstellungen für Prozesse</t>
  </si>
  <si>
    <t>Kurzfristige Rückstellungen für nicht versicherte Schäden</t>
  </si>
  <si>
    <t>Kurzfristige Rückstellungen für Bürgschaften und Garantieleistungen</t>
  </si>
  <si>
    <t>Kurzfristige Rückstellungen für Vorsorgeverpflichtungen</t>
  </si>
  <si>
    <t>Kurzfristige Rückstellungen für Finanzaufwand</t>
  </si>
  <si>
    <t>Kurzfristige Rückstellungen der Investitionsrechnung</t>
  </si>
  <si>
    <t>Langfristige Finanzverbindlichkeiten</t>
  </si>
  <si>
    <t>Hypotheken</t>
  </si>
  <si>
    <t>Kassascheine</t>
  </si>
  <si>
    <t>Anleihen</t>
  </si>
  <si>
    <t>Darlehen, Schuldscheine</t>
  </si>
  <si>
    <t>Leasingverträge</t>
  </si>
  <si>
    <t>Übrige langfristige Finanzverbindlichkeiten</t>
  </si>
  <si>
    <t>Langfristige Rückstellungen</t>
  </si>
  <si>
    <t>Übrige langfristige Rückstellungen der Erfolgsrechnung</t>
  </si>
  <si>
    <t>Rücklagen der Globalbudgetbereiche</t>
  </si>
  <si>
    <t>Vorfinanzierungen</t>
  </si>
  <si>
    <t>Marktwertreserve auf Finanzinstrumenten</t>
  </si>
  <si>
    <t>Bilanzüberschuss/-fehlbetrag</t>
  </si>
  <si>
    <t>Jahresergebnis</t>
  </si>
  <si>
    <t>Kumulierte Ergebnisse der Vorjahre</t>
  </si>
  <si>
    <t>Grundstücke</t>
  </si>
  <si>
    <t>Investitionen in Grundstücke</t>
  </si>
  <si>
    <t>Gebäude</t>
  </si>
  <si>
    <t>Mobilien</t>
  </si>
  <si>
    <t>Investitionen in Mobilien</t>
  </si>
  <si>
    <t>Erwerbs- und Verkaufsnebenkosten von Grundstücken (liquiditätswirksam)</t>
  </si>
  <si>
    <t>Erwerbs- und Verkaufsnebenkosten von Grundstücken (nicht liquiditätswirksam)</t>
  </si>
  <si>
    <t>Erwerbs- und Verkaufsnebenkosten von Mobilien (liquiditätswirksam)</t>
  </si>
  <si>
    <t>Erwerbs- und Verkaufsnebenkosten von Mobilien (nicht liquiditätswirksam)</t>
  </si>
  <si>
    <t>Übertragung von realisierten Gewinnen aus Grundstücken in die Erfolgsrechnung</t>
  </si>
  <si>
    <t>Übertragung von realisierten Gewinnen aus Mobilien in die Erfolgsrechnung</t>
  </si>
  <si>
    <t>Übertrag an Bilanz</t>
  </si>
  <si>
    <t>Verkauf von Grundstücken</t>
  </si>
  <si>
    <t>Verkauf von Mobilien</t>
  </si>
  <si>
    <t>Übertragung von realisierten Verlusten aus Grundstücken in die Erfolgsrechnung</t>
  </si>
  <si>
    <t>Übertragung von realisierten Verlusten aus Mobilien in die Erfolgsrechnung</t>
  </si>
  <si>
    <t>Sachanlagen</t>
  </si>
  <si>
    <t>Übriger Tiefbau</t>
  </si>
  <si>
    <t>Darlehen an den Bund</t>
  </si>
  <si>
    <t>Beteiligungen und Grundkapitalien</t>
  </si>
  <si>
    <t>Beteilungen am Bund</t>
  </si>
  <si>
    <t>Eigene Investitionsbeiträge</t>
  </si>
  <si>
    <t>Investitionsbeiträge an den Bund</t>
  </si>
  <si>
    <t>Durchlaufende Investitionsbeiträge</t>
  </si>
  <si>
    <t>Durchlaufende Investitionsbeiträge an den Bund</t>
  </si>
  <si>
    <t>Durchlaufende Investitionsbeiträge an Kantone und Konkordate</t>
  </si>
  <si>
    <t>Durchlaufende Investitionsbeiträge an öffentliche Sozialversicherungen</t>
  </si>
  <si>
    <t>Durchlaufende Investitionsbeiträge an öffentliche Unternehmungen</t>
  </si>
  <si>
    <t>Durchlaufende Investitionsbeiträge an private Unternehmungen</t>
  </si>
  <si>
    <t>Durchlaufende Investitionsbeiträge an private Organisationen ohne Erwerbszweck</t>
  </si>
  <si>
    <t>Durchlaufende Investitionsbeiträge an private Haushalte</t>
  </si>
  <si>
    <t>Durchlaufende Investitionsbeiträge an das Ausland</t>
  </si>
  <si>
    <t>Passivierungen</t>
  </si>
  <si>
    <t>Passivierte Einnahmen</t>
  </si>
  <si>
    <t>Übertragung von Sachanlagen in das Finanzvermögen</t>
  </si>
  <si>
    <t>Übertragung von Grundstücken</t>
  </si>
  <si>
    <t>Übertragung von Wasserbauten</t>
  </si>
  <si>
    <t>Übertragung übrige Tiefbauten</t>
  </si>
  <si>
    <t>Übertragung Hochbauten</t>
  </si>
  <si>
    <t>Übertragung Waldungen</t>
  </si>
  <si>
    <t>Übertragung Mobilien</t>
  </si>
  <si>
    <t>Übertragung übrige Sachanlagen</t>
  </si>
  <si>
    <t>Rückerstattungen Dritter für Investitionen in Grundstücke</t>
  </si>
  <si>
    <t>Rückerstattungen Dritter für Investitionen in Wasserbau</t>
  </si>
  <si>
    <t>Rückerstattungen Dritter für Investitionen in Hochbauten</t>
  </si>
  <si>
    <t>Rückerstattungen Dritter für Investitionen in Waldungen</t>
  </si>
  <si>
    <t>Rückerstattungen Dritter für Investitionen in Mobilien</t>
  </si>
  <si>
    <t>Rückerstattungen Dritter für Investitionen in übrige Sachanlagen</t>
  </si>
  <si>
    <t>Investitionsbeiträge für eigene Rechnung</t>
  </si>
  <si>
    <t>Investitionsbeiträge vom Bund</t>
  </si>
  <si>
    <t>Investitionsbeiträge von Kantonen und Konkordaten</t>
  </si>
  <si>
    <t>Investitionsbeiträge von öffentlichen Sozialversicherungen</t>
  </si>
  <si>
    <t>Investitionsbeiträge von öffentlichen Unternehmungen</t>
  </si>
  <si>
    <t>Investitionsbeiträge von privaten Unternehmungen</t>
  </si>
  <si>
    <t>Investitionsbeiträge von privaten Organisationen ohne Erwerbszweck</t>
  </si>
  <si>
    <t>Investitionsbeiträge von privaten Haushalten</t>
  </si>
  <si>
    <t>Investitionsbeiträge aus dem Ausland</t>
  </si>
  <si>
    <t>Rückzahlung von Darlehen</t>
  </si>
  <si>
    <t>Rückzahlung von Darlehen an den Bund</t>
  </si>
  <si>
    <t>Rückzahlung von Darlehen an Kantone und Konkordate</t>
  </si>
  <si>
    <t>Rückzahlung von Darlehen an öffentliche Sozialversicherungen</t>
  </si>
  <si>
    <t>Rückzahlung von Darlehen an öffentliche Unternehmungen</t>
  </si>
  <si>
    <t>Rückzahlung von Darlehen an private Unternehmungen</t>
  </si>
  <si>
    <t>Rückzahlung von Darlehen an private Organisationen ohne Erwerbszweck</t>
  </si>
  <si>
    <t>Rückzahlung von Darlehen an private Haushalte</t>
  </si>
  <si>
    <t>Rückzahlung von Darlehen an das Ausland</t>
  </si>
  <si>
    <t>Rückzahlung eigener Investitionsbeiträge</t>
  </si>
  <si>
    <t>Rückzahlung von Investitionsbeiträgen an den Bund</t>
  </si>
  <si>
    <t>Rückzahlung von Investitionsbeiträgen an Kantone und Konkordate</t>
  </si>
  <si>
    <t>Rückzahlung von Investitionsbeiträgen an öffentliche Sozialversicherungen</t>
  </si>
  <si>
    <t>Rückzahlung von Investitionsbeiträgen an öffentliche Unternehmungen</t>
  </si>
  <si>
    <t>Rückzahlung von Investitionsbeiträgen an private Unternehmungen</t>
  </si>
  <si>
    <t>Rückzahlung von Investitionsbeiträgen an private Organisationen ohne Erwerbszweck</t>
  </si>
  <si>
    <t>Rückzahlung von Investitionsbeiträgen an private Haushalte</t>
  </si>
  <si>
    <t>Rückzahlung von Investitionsbeiträgen an das Ausland</t>
  </si>
  <si>
    <t>Durchlaufende Investitionsbeiträge vom Bund</t>
  </si>
  <si>
    <t>Durchlaufende Investitionsbeiträge von Kantonen und Konkordaten</t>
  </si>
  <si>
    <t>Durchlaufende Investitionsbeiträge von öffentlichen Sozialversicherungen</t>
  </si>
  <si>
    <t>Durchlaufende Investitionsbeiträge von öffentlichen Unternehmungen</t>
  </si>
  <si>
    <t>Durchlaufende Investitionsbeiträge von privaten Unternehmungen</t>
  </si>
  <si>
    <t>Durchlaufende Investitionsbeiträge von privaten Organisationen ohne Erwerbszweck</t>
  </si>
  <si>
    <t>Durchlaufende Investitionsbeiträge von privaten Haushalten</t>
  </si>
  <si>
    <t>Durchlaufende Investitionsbeiträge aus dem Ausland</t>
  </si>
  <si>
    <t>Aktivierungen</t>
  </si>
  <si>
    <t>Aktivierte Ausgaben</t>
  </si>
  <si>
    <t>Aktiven</t>
  </si>
  <si>
    <t>Passiven</t>
  </si>
  <si>
    <t>Aufwand</t>
  </si>
  <si>
    <t>Ertrag</t>
  </si>
  <si>
    <t>Investitionsausgaben</t>
  </si>
  <si>
    <t>Investitionseinnahmen</t>
  </si>
  <si>
    <t>Abschlusskonten</t>
  </si>
  <si>
    <t>GFR-Teil</t>
  </si>
  <si>
    <t>100</t>
  </si>
  <si>
    <t>102</t>
  </si>
  <si>
    <t>106</t>
  </si>
  <si>
    <t>107</t>
  </si>
  <si>
    <t>108</t>
  </si>
  <si>
    <t>109</t>
  </si>
  <si>
    <t>14</t>
  </si>
  <si>
    <t>1040</t>
  </si>
  <si>
    <t>1041</t>
  </si>
  <si>
    <t>1043</t>
  </si>
  <si>
    <t>1044</t>
  </si>
  <si>
    <t>1045</t>
  </si>
  <si>
    <t>1046</t>
  </si>
  <si>
    <t>2040</t>
  </si>
  <si>
    <t>2041</t>
  </si>
  <si>
    <t>2043</t>
  </si>
  <si>
    <t>2044</t>
  </si>
  <si>
    <t>2045</t>
  </si>
  <si>
    <t>2046</t>
  </si>
  <si>
    <t>2050</t>
  </si>
  <si>
    <t>2051</t>
  </si>
  <si>
    <t>2052</t>
  </si>
  <si>
    <t>2053</t>
  </si>
  <si>
    <t>2054</t>
  </si>
  <si>
    <t>2055</t>
  </si>
  <si>
    <t>2056</t>
  </si>
  <si>
    <t>2057</t>
  </si>
  <si>
    <t>2058</t>
  </si>
  <si>
    <t>2059</t>
  </si>
  <si>
    <t>2060</t>
  </si>
  <si>
    <t>2062</t>
  </si>
  <si>
    <t>2063</t>
  </si>
  <si>
    <t>2064</t>
  </si>
  <si>
    <t>2067</t>
  </si>
  <si>
    <t>2069</t>
  </si>
  <si>
    <t>2081</t>
  </si>
  <si>
    <t>2082</t>
  </si>
  <si>
    <t>2083</t>
  </si>
  <si>
    <t>2084</t>
  </si>
  <si>
    <t>2085</t>
  </si>
  <si>
    <t>2086</t>
  </si>
  <si>
    <t>2087</t>
  </si>
  <si>
    <t>2088</t>
  </si>
  <si>
    <t>2089</t>
  </si>
  <si>
    <t>209</t>
  </si>
  <si>
    <t>29</t>
  </si>
  <si>
    <t>GU</t>
  </si>
  <si>
    <t>30</t>
  </si>
  <si>
    <t>31</t>
  </si>
  <si>
    <t>330</t>
  </si>
  <si>
    <t>Abschreibungen Sachanlagen VV</t>
  </si>
  <si>
    <t>332</t>
  </si>
  <si>
    <t>340</t>
  </si>
  <si>
    <t>342</t>
  </si>
  <si>
    <t>343</t>
  </si>
  <si>
    <t>349</t>
  </si>
  <si>
    <t>35</t>
  </si>
  <si>
    <t>360</t>
  </si>
  <si>
    <t>361</t>
  </si>
  <si>
    <t>362</t>
  </si>
  <si>
    <t>363</t>
  </si>
  <si>
    <t>364</t>
  </si>
  <si>
    <t>365</t>
  </si>
  <si>
    <t>366</t>
  </si>
  <si>
    <t>369</t>
  </si>
  <si>
    <t>37</t>
  </si>
  <si>
    <t>39</t>
  </si>
  <si>
    <t>40</t>
  </si>
  <si>
    <t>41</t>
  </si>
  <si>
    <t>42</t>
  </si>
  <si>
    <t>440</t>
  </si>
  <si>
    <t>442</t>
  </si>
  <si>
    <t>443</t>
  </si>
  <si>
    <t>445</t>
  </si>
  <si>
    <t>446</t>
  </si>
  <si>
    <t>447</t>
  </si>
  <si>
    <t>448</t>
  </si>
  <si>
    <t>45</t>
  </si>
  <si>
    <t>460</t>
  </si>
  <si>
    <t>461</t>
  </si>
  <si>
    <t>462</t>
  </si>
  <si>
    <t>463</t>
  </si>
  <si>
    <t>469</t>
  </si>
  <si>
    <t>47</t>
  </si>
  <si>
    <t>49</t>
  </si>
  <si>
    <t>50</t>
  </si>
  <si>
    <t>51</t>
  </si>
  <si>
    <t>52</t>
  </si>
  <si>
    <t>54</t>
  </si>
  <si>
    <t>55</t>
  </si>
  <si>
    <t>56</t>
  </si>
  <si>
    <t>57</t>
  </si>
  <si>
    <t>59</t>
  </si>
  <si>
    <t>60</t>
  </si>
  <si>
    <t>61</t>
  </si>
  <si>
    <t>62</t>
  </si>
  <si>
    <t>63</t>
  </si>
  <si>
    <t>64</t>
  </si>
  <si>
    <t>65</t>
  </si>
  <si>
    <t>66</t>
  </si>
  <si>
    <t>67</t>
  </si>
  <si>
    <t>69</t>
  </si>
  <si>
    <t>70</t>
  </si>
  <si>
    <t>7200</t>
  </si>
  <si>
    <t>7201</t>
  </si>
  <si>
    <t>7240</t>
  </si>
  <si>
    <t>7241</t>
  </si>
  <si>
    <t>7260</t>
  </si>
  <si>
    <t>7261</t>
  </si>
  <si>
    <t>7290</t>
  </si>
  <si>
    <t>7291</t>
  </si>
  <si>
    <t>75</t>
  </si>
  <si>
    <t>77</t>
  </si>
  <si>
    <t>79</t>
  </si>
  <si>
    <t>80</t>
  </si>
  <si>
    <t>82</t>
  </si>
  <si>
    <t>85</t>
  </si>
  <si>
    <t>87</t>
  </si>
  <si>
    <t>89</t>
  </si>
  <si>
    <t>Fonds Geld</t>
  </si>
  <si>
    <t>Art</t>
  </si>
  <si>
    <t>Saldo</t>
  </si>
  <si>
    <t>+</t>
  </si>
  <si>
    <t>389</t>
  </si>
  <si>
    <t>-</t>
  </si>
  <si>
    <t>Veränderung</t>
  </si>
  <si>
    <t>4490</t>
  </si>
  <si>
    <t>430</t>
  </si>
  <si>
    <t>431</t>
  </si>
  <si>
    <t>432</t>
  </si>
  <si>
    <t>439</t>
  </si>
  <si>
    <t>3410</t>
  </si>
  <si>
    <t>3411</t>
  </si>
  <si>
    <t>3419</t>
  </si>
  <si>
    <t>3440</t>
  </si>
  <si>
    <t>3441</t>
  </si>
  <si>
    <t>4410</t>
  </si>
  <si>
    <t>4411</t>
  </si>
  <si>
    <t>4419</t>
  </si>
  <si>
    <t>4440</t>
  </si>
  <si>
    <t>4441</t>
  </si>
  <si>
    <t>4442</t>
  </si>
  <si>
    <t>4443</t>
  </si>
  <si>
    <t>4449</t>
  </si>
  <si>
    <t>Finanzierungstätigkeit</t>
  </si>
  <si>
    <t>489</t>
  </si>
  <si>
    <t>Geldfluss aus betrieblicher Tätigkeit (Cash Flow)</t>
  </si>
  <si>
    <t>Nettoinvestitionen</t>
  </si>
  <si>
    <t>9000</t>
  </si>
  <si>
    <t>9001</t>
  </si>
  <si>
    <t>Geldfluss aus Finanzierungstätigkeit</t>
  </si>
  <si>
    <t>Endbestand</t>
  </si>
  <si>
    <t>SG</t>
  </si>
  <si>
    <t>Kontrolle</t>
  </si>
  <si>
    <t>Konto</t>
  </si>
  <si>
    <t>Soll</t>
  </si>
  <si>
    <t>Haben</t>
  </si>
  <si>
    <t>BuchBetrag</t>
  </si>
  <si>
    <t>Kontobezeichnung</t>
  </si>
  <si>
    <t>Anf.bestand</t>
  </si>
  <si>
    <t>Umsatz</t>
  </si>
  <si>
    <t>S/H</t>
  </si>
  <si>
    <t>CHF</t>
  </si>
  <si>
    <t>BuchSaldo</t>
  </si>
  <si>
    <t>A</t>
  </si>
  <si>
    <t>1011</t>
  </si>
  <si>
    <t>1010</t>
  </si>
  <si>
    <t>1012</t>
  </si>
  <si>
    <t>1013</t>
  </si>
  <si>
    <t>1014</t>
  </si>
  <si>
    <t>1015</t>
  </si>
  <si>
    <t>1016</t>
  </si>
  <si>
    <t>1019</t>
  </si>
  <si>
    <t>2000</t>
  </si>
  <si>
    <t>2001</t>
  </si>
  <si>
    <t>2002</t>
  </si>
  <si>
    <t>2003</t>
  </si>
  <si>
    <t>2004</t>
  </si>
  <si>
    <t>2005</t>
  </si>
  <si>
    <t>2006</t>
  </si>
  <si>
    <t>2009</t>
  </si>
  <si>
    <t>Geldflussrechnung - indirekte Methode</t>
  </si>
  <si>
    <t>Konten / Sachgruppen</t>
  </si>
  <si>
    <t>Jahresergebnis Erfolgsrechnung: Ertragsüberschuss (+), Aufwandüberschuss (-)</t>
  </si>
  <si>
    <t>9000.00 (+) / 9001.00 (-)</t>
  </si>
  <si>
    <t>33 + 366</t>
  </si>
  <si>
    <t>+/-</t>
  </si>
  <si>
    <t>Abnahme / Zunahme Forderungen</t>
  </si>
  <si>
    <t>Abnahme / Zunahme Aktive Rechnungsabgrenzungen</t>
  </si>
  <si>
    <t>Abnahme / Zunahme Vorräte und angefangene Arbeiten</t>
  </si>
  <si>
    <t>Wertberichtigungen / Wertaufholungen Darlehen u. Beteiligungen VV</t>
  </si>
  <si>
    <t>3440 / 4440 + 4441 + 4442</t>
  </si>
  <si>
    <t>Verluste / Gewinne auf Finanzanlagen (realisiert)</t>
  </si>
  <si>
    <t>3410 / 4410</t>
  </si>
  <si>
    <t>3441 / 4443 + 4449</t>
  </si>
  <si>
    <t>3411 / 4411</t>
  </si>
  <si>
    <t>Nicht liquiditätswirksame Erwerbs- und Verkaufsnebenkosten FV</t>
  </si>
  <si>
    <t>7201 + 7241 + 7261 + 7291</t>
  </si>
  <si>
    <t>Zunahme / Abnahme Laufende Verbindlichkeiten</t>
  </si>
  <si>
    <t>Zunahme / Abnahme Passive Rechnungsabgrenzungen</t>
  </si>
  <si>
    <t>Einlagen / Entnahmen Fonds/Spezialfinanzierungen FK u. EK</t>
  </si>
  <si>
    <t>35 / 45</t>
  </si>
  <si>
    <t>Einlagen / Entnahmen Eigenkapital</t>
  </si>
  <si>
    <t>389 / 489</t>
  </si>
  <si>
    <t>Geldfluss aus betrieblicher Tätigkeit (Cashflow)</t>
  </si>
  <si>
    <t>Investitionsausgaben Verwaltungsvermögen</t>
  </si>
  <si>
    <t>50 + 51+ 52 + 54 + 55 + 56 + 57</t>
  </si>
  <si>
    <t>Investitionseinnahmen Verwaltungsvermögen</t>
  </si>
  <si>
    <t>60 + 61 + 62 + 63 + 64 + 65 + 66 + 67</t>
  </si>
  <si>
    <t>=</t>
  </si>
  <si>
    <t>Saldo der Investitionsrechnung (Nettoinvestitionen)</t>
  </si>
  <si>
    <t>Übertragungen Verwaltungs- ins Finanzvermögen</t>
  </si>
  <si>
    <t>60 + 62 + 65</t>
  </si>
  <si>
    <t>Übertragungen Finanz- ins Verwaltungsvermögen</t>
  </si>
  <si>
    <t>Abnahme / Zunahme Aktive Rechnungsabgrenzungen IR</t>
  </si>
  <si>
    <t>Zunahme / Abnahme Passive Rechnungsabgrenzungen IR</t>
  </si>
  <si>
    <t>Bildung / Auflösung Rückstellungen der Investitionsrechnung</t>
  </si>
  <si>
    <t>Zunahme / Abnahme Kurzfristige Finanzverbindlichkeiten</t>
  </si>
  <si>
    <t>Zunahme / Abnahme Langfristige Finanzverbindlichkeiten</t>
  </si>
  <si>
    <t>4440 + 4441 + 4442 / 3440</t>
  </si>
  <si>
    <t>Gewinne / Verluste auf Finanzanlagen (realisiert)</t>
  </si>
  <si>
    <t>4410 / 3410</t>
  </si>
  <si>
    <t>4443 + 4449 / 3441</t>
  </si>
  <si>
    <t>4411 / 3411</t>
  </si>
  <si>
    <t>65 + 75</t>
  </si>
  <si>
    <t xml:space="preserve">Geldflussrechnung </t>
  </si>
  <si>
    <t>Stand flüssige Mittel per 1.1.</t>
  </si>
  <si>
    <t>Stand flüssige Mittel per 31.12.</t>
  </si>
  <si>
    <t xml:space="preserve">     - Salden von Aufwands- und Ausgabenkonten im Soll</t>
  </si>
  <si>
    <t xml:space="preserve">     - Salden von Ertrags- und Einnahmenkonten im Haben</t>
  </si>
  <si>
    <t>- Die Datengrundlagen sind in einer separaten Tabelle zusammenzustellen (Excel-Export aus Buchhaltung)</t>
  </si>
  <si>
    <t>- Kontrolle der korrekten Dateneingabe:</t>
  </si>
  <si>
    <t xml:space="preserve">     - Die Salden der verschiedenen Sachgruppen in der Tabelle rechts müssen Null ergeben.</t>
  </si>
  <si>
    <t>Abnahme / Zunahme Kontokorrente mit Dritten (Kontokorrentguthaben)</t>
  </si>
  <si>
    <t>Zunahme / Abnahme Kontokorrente mit Dritten (Kontokorrentschulden)</t>
  </si>
  <si>
    <r>
      <rPr>
        <sz val="10"/>
        <color theme="1"/>
        <rFont val="Wingdings 3"/>
        <family val="1"/>
        <charset val="2"/>
      </rPr>
      <t>r</t>
    </r>
    <r>
      <rPr>
        <sz val="10"/>
        <color theme="1"/>
        <rFont val="Arial"/>
        <family val="2"/>
      </rPr>
      <t xml:space="preserve"> 101 - </t>
    </r>
    <r>
      <rPr>
        <sz val="10"/>
        <color theme="1"/>
        <rFont val="Wingdings 3"/>
        <family val="1"/>
        <charset val="2"/>
      </rPr>
      <t>r</t>
    </r>
    <r>
      <rPr>
        <sz val="10"/>
        <color theme="1"/>
        <rFont val="Arial"/>
        <family val="2"/>
      </rPr>
      <t xml:space="preserve"> 1011</t>
    </r>
  </si>
  <si>
    <r>
      <rPr>
        <sz val="10"/>
        <color theme="1"/>
        <rFont val="Wingdings 3"/>
        <family val="1"/>
        <charset val="2"/>
      </rPr>
      <t>r</t>
    </r>
    <r>
      <rPr>
        <sz val="10"/>
        <color theme="1"/>
        <rFont val="Arial"/>
        <family val="2"/>
      </rPr>
      <t xml:space="preserve"> 104 - 1046</t>
    </r>
  </si>
  <si>
    <r>
      <rPr>
        <sz val="10"/>
        <color theme="1"/>
        <rFont val="Wingdings 3"/>
        <family val="1"/>
        <charset val="2"/>
      </rPr>
      <t>r</t>
    </r>
    <r>
      <rPr>
        <sz val="10"/>
        <color theme="1"/>
        <rFont val="Arial"/>
        <family val="2"/>
      </rPr>
      <t xml:space="preserve"> 106</t>
    </r>
  </si>
  <si>
    <r>
      <rPr>
        <sz val="10"/>
        <color theme="1"/>
        <rFont val="Wingdings 3"/>
        <family val="1"/>
        <charset val="2"/>
      </rPr>
      <t>r</t>
    </r>
    <r>
      <rPr>
        <sz val="10"/>
        <color theme="1"/>
        <rFont val="Arial"/>
        <family val="2"/>
      </rPr>
      <t xml:space="preserve"> 200 - </t>
    </r>
    <r>
      <rPr>
        <sz val="10"/>
        <color theme="1"/>
        <rFont val="Wingdings 3"/>
        <family val="1"/>
        <charset val="2"/>
      </rPr>
      <t>r</t>
    </r>
    <r>
      <rPr>
        <sz val="10"/>
        <color theme="1"/>
        <rFont val="Arial"/>
        <family val="2"/>
      </rPr>
      <t xml:space="preserve"> 2001</t>
    </r>
  </si>
  <si>
    <r>
      <rPr>
        <sz val="10"/>
        <color theme="1"/>
        <rFont val="Wingdings 3"/>
        <family val="1"/>
        <charset val="2"/>
      </rPr>
      <t>r</t>
    </r>
    <r>
      <rPr>
        <sz val="10"/>
        <color theme="1"/>
        <rFont val="Arial"/>
        <family val="2"/>
      </rPr>
      <t xml:space="preserve"> 204 - 2046</t>
    </r>
  </si>
  <si>
    <r>
      <rPr>
        <sz val="10"/>
        <color theme="1"/>
        <rFont val="Wingdings 3"/>
        <family val="1"/>
        <charset val="2"/>
      </rPr>
      <t>r</t>
    </r>
    <r>
      <rPr>
        <sz val="10"/>
        <color theme="1"/>
        <rFont val="Arial"/>
        <family val="2"/>
      </rPr>
      <t xml:space="preserve"> 205 - 2058 + </t>
    </r>
    <r>
      <rPr>
        <sz val="10"/>
        <color theme="1"/>
        <rFont val="Wingdings 3"/>
        <family val="1"/>
        <charset val="2"/>
      </rPr>
      <t>r</t>
    </r>
    <r>
      <rPr>
        <sz val="10"/>
        <color theme="1"/>
        <rFont val="Arial"/>
        <family val="2"/>
      </rPr>
      <t xml:space="preserve"> 208 - 2088</t>
    </r>
  </si>
  <si>
    <r>
      <rPr>
        <sz val="10"/>
        <color theme="1"/>
        <rFont val="Wingdings 3"/>
        <family val="1"/>
        <charset val="2"/>
      </rPr>
      <t>r</t>
    </r>
    <r>
      <rPr>
        <sz val="10"/>
        <color theme="1"/>
        <rFont val="Arial"/>
        <family val="2"/>
      </rPr>
      <t xml:space="preserve"> 1046</t>
    </r>
  </si>
  <si>
    <r>
      <rPr>
        <sz val="10"/>
        <color theme="1"/>
        <rFont val="Wingdings 3"/>
        <family val="1"/>
        <charset val="2"/>
      </rPr>
      <t>r</t>
    </r>
    <r>
      <rPr>
        <sz val="10"/>
        <color theme="1"/>
        <rFont val="Arial"/>
        <family val="2"/>
      </rPr>
      <t xml:space="preserve"> 2046</t>
    </r>
  </si>
  <si>
    <r>
      <rPr>
        <sz val="10"/>
        <color theme="1"/>
        <rFont val="Wingdings 3"/>
        <family val="1"/>
        <charset val="2"/>
      </rPr>
      <t>r</t>
    </r>
    <r>
      <rPr>
        <sz val="10"/>
        <color theme="1"/>
        <rFont val="Arial"/>
        <family val="2"/>
      </rPr>
      <t xml:space="preserve"> 2058 + </t>
    </r>
    <r>
      <rPr>
        <sz val="10"/>
        <color theme="1"/>
        <rFont val="Wingdings 3"/>
        <family val="1"/>
        <charset val="2"/>
      </rPr>
      <t>r</t>
    </r>
    <r>
      <rPr>
        <sz val="10"/>
        <color theme="1"/>
        <rFont val="Arial"/>
        <family val="2"/>
      </rPr>
      <t xml:space="preserve"> 2088</t>
    </r>
  </si>
  <si>
    <r>
      <rPr>
        <sz val="10"/>
        <color theme="1"/>
        <rFont val="Wingdings 3"/>
        <family val="1"/>
        <charset val="2"/>
      </rPr>
      <t>r</t>
    </r>
    <r>
      <rPr>
        <sz val="10"/>
        <color theme="1"/>
        <rFont val="Arial"/>
        <family val="2"/>
      </rPr>
      <t xml:space="preserve"> 108</t>
    </r>
  </si>
  <si>
    <r>
      <rPr>
        <sz val="10"/>
        <color theme="1"/>
        <rFont val="Wingdings 3"/>
        <family val="1"/>
        <charset val="2"/>
      </rPr>
      <t>r</t>
    </r>
    <r>
      <rPr>
        <sz val="10"/>
        <color theme="1"/>
        <rFont val="Arial"/>
        <family val="2"/>
      </rPr>
      <t xml:space="preserve"> 1011</t>
    </r>
  </si>
  <si>
    <r>
      <rPr>
        <sz val="10"/>
        <color theme="1"/>
        <rFont val="Wingdings 3"/>
        <family val="1"/>
        <charset val="2"/>
      </rPr>
      <t>r</t>
    </r>
    <r>
      <rPr>
        <sz val="10"/>
        <color theme="1"/>
        <rFont val="Arial"/>
        <family val="2"/>
      </rPr>
      <t xml:space="preserve"> 2001</t>
    </r>
  </si>
  <si>
    <r>
      <rPr>
        <sz val="10"/>
        <color theme="1"/>
        <rFont val="Wingdings 3"/>
        <family val="1"/>
        <charset val="2"/>
      </rPr>
      <t>r</t>
    </r>
    <r>
      <rPr>
        <sz val="10"/>
        <color theme="1"/>
        <rFont val="Arial"/>
        <family val="2"/>
      </rPr>
      <t xml:space="preserve"> 100 </t>
    </r>
  </si>
  <si>
    <t>Jahr</t>
  </si>
  <si>
    <t>Entnahmen aus Fonds</t>
  </si>
  <si>
    <t>6379</t>
  </si>
  <si>
    <t>Betriebliche Tätigkeit (operative Tätigkeit)</t>
  </si>
  <si>
    <t>Investitionstätigkeit ins Verwaltungsvermögen</t>
  </si>
  <si>
    <t>Anlagentätigkeit ins Finanzvermögen</t>
  </si>
  <si>
    <t>Geldfluss aus Anlagentätigkeit ins Finanzvermögen</t>
  </si>
  <si>
    <t>Geldfluss aus Investitions- und Anlagentätigkeit</t>
  </si>
  <si>
    <t>Geldfluss aus Investitionstätigkeit ins Verwaltungsvermögen</t>
  </si>
  <si>
    <t>Veränderung Verwaltungsvermögen</t>
  </si>
  <si>
    <t>Kontrollrechnung</t>
  </si>
  <si>
    <t>Ausgaben IR VV</t>
  </si>
  <si>
    <t>Einnahmen IR VV</t>
  </si>
  <si>
    <t>Buchwert vor Wertberichtigung</t>
  </si>
  <si>
    <t>VV netto Anfang RJ</t>
  </si>
  <si>
    <t>Wertberichtigungen im RJ</t>
  </si>
  <si>
    <t>VV netto Ende RJ</t>
  </si>
  <si>
    <t>Verwaltungsvermögen Ende RJ</t>
  </si>
  <si>
    <t>Verwaltungsvermögen Anfang RJ</t>
  </si>
  <si>
    <t>Abweichung</t>
  </si>
  <si>
    <t>Ausgaben IR FV</t>
  </si>
  <si>
    <t>Einnahmen IR FV</t>
  </si>
  <si>
    <t>Nettoinvestitionen FV</t>
  </si>
  <si>
    <t>Nettoinvestitionen VV</t>
  </si>
  <si>
    <t>Abschluss IR VV</t>
  </si>
  <si>
    <t>Abschreibungen und Wertberichtigungen VV</t>
  </si>
  <si>
    <t>Wertberichtigungen FV</t>
  </si>
  <si>
    <t>Abschluss IR FV</t>
  </si>
  <si>
    <t>Investitionen VV</t>
  </si>
  <si>
    <t>Investitionen FV</t>
  </si>
  <si>
    <t>Veränderung Eigenkapital</t>
  </si>
  <si>
    <t>Bilanzüberschuss/-fehlbetrag Anfang RJ</t>
  </si>
  <si>
    <t>Ergebnis ER</t>
  </si>
  <si>
    <t>Bilanzüberschuss/-fehlbetrag Ende RJ</t>
  </si>
  <si>
    <t>Veränderung Fonds im FK</t>
  </si>
  <si>
    <t>Veränderung im RJ</t>
  </si>
  <si>
    <t>Fonds im FK Anfang RJ</t>
  </si>
  <si>
    <t>Fonds im FK Ende RJ</t>
  </si>
  <si>
    <t>Vergleich Bestand</t>
  </si>
  <si>
    <t>Legate/Stiftungen im FK Anfang RJ</t>
  </si>
  <si>
    <t>Legate/Stiftungen im FK Ende RJ</t>
  </si>
  <si>
    <t>Veränderung Spezialfinanzierungen im EK</t>
  </si>
  <si>
    <t>Spezialfinanzierungen im EK Anfang RJ</t>
  </si>
  <si>
    <t>Spezialfinanzierungen im EK Ende RJ</t>
  </si>
  <si>
    <t>Fonds und Legate/Stiftungen im EK Anfang RJ</t>
  </si>
  <si>
    <t>Fonds und Legate/Stiftungen im EK Ende RJ</t>
  </si>
  <si>
    <t>Rücklagen der Globalbudgetbereiche Anfang RJ</t>
  </si>
  <si>
    <t>Rücklagen der Globalbudgetbereiche Ende RJ</t>
  </si>
  <si>
    <t>Veränderung Rücklagen der Globalbudgetbereiche</t>
  </si>
  <si>
    <t>Veränderung Vorfinanzierungen</t>
  </si>
  <si>
    <t>Vorfinanzierungen Anfang RJ</t>
  </si>
  <si>
    <t>Vorfinanzierungen Ende RJ</t>
  </si>
  <si>
    <t>Reserve Anfang RJ</t>
  </si>
  <si>
    <t>Reserve Ende RJ</t>
  </si>
  <si>
    <t>Entnahmen aus Werterhaltungs- und Erneuerungsreserven</t>
  </si>
  <si>
    <t>Kontrollrechnungen</t>
  </si>
  <si>
    <t>Total Abweichungen gemäss Kontrollrechnungen</t>
  </si>
  <si>
    <t>Bestand Ende Rechnungsjahr</t>
  </si>
  <si>
    <t>Bestand Ende Vorjahr</t>
  </si>
  <si>
    <t>- Zu erfassen sind die Bestände bzw. Salden per Ende Rechnungsjahr und per Ende Vorjahr (immer mit "Inhalte einfügen…"; Werte)</t>
  </si>
  <si>
    <t xml:space="preserve">     - Bestände von Aktivkonten im Soll</t>
  </si>
  <si>
    <t xml:space="preserve">     - Bestände von Passivkonten im Haben</t>
  </si>
  <si>
    <t xml:space="preserve">     - Das Abschlusskonto der Erfolgsrechnung und die Abschlusskonten der Investitionsrechnungen VV und IR sind ebenfalls einzugeben.</t>
  </si>
  <si>
    <t>Abschluss allgemeiner Haushalt</t>
  </si>
  <si>
    <t>Betriebs-, Verbrauchsmaterial und Handelswaren</t>
  </si>
  <si>
    <t>Durchlaufende Beiträge an den Bund</t>
  </si>
  <si>
    <t>Durchlaufende Beiträge an Kantone und Konkordate</t>
  </si>
  <si>
    <t>Durchlaufende Beiträge an öffentliche Sozialversicherungen</t>
  </si>
  <si>
    <t>Durchlaufende Beiträge an öffentliche Unternehmungen</t>
  </si>
  <si>
    <t>Durchlaufende Beiträge an private Unternehmungen</t>
  </si>
  <si>
    <t>Durchlaufende Beiträge an private Haushalte</t>
  </si>
  <si>
    <t>Durchlaufende Beiträge ins Ausland</t>
  </si>
  <si>
    <t>Durchlaufende Beiträge an private Organisationen ohne Erwerbszweck</t>
  </si>
  <si>
    <r>
      <rPr>
        <sz val="10"/>
        <color theme="1"/>
        <rFont val="Wingdings 3"/>
        <family val="1"/>
        <charset val="2"/>
      </rPr>
      <t>r</t>
    </r>
    <r>
      <rPr>
        <sz val="10"/>
        <color theme="1"/>
        <rFont val="Arial"/>
        <family val="2"/>
      </rPr>
      <t xml:space="preserve"> 201 - 2016</t>
    </r>
  </si>
  <si>
    <t>Verbindlichkeiten gegenüber Gemeinwesen und Zweckverbänden</t>
  </si>
  <si>
    <t>Abnahme / Zunahme Finanzanlagen FV und derivative Finanzinstrumente</t>
  </si>
  <si>
    <t>4499</t>
  </si>
  <si>
    <t>6319</t>
  </si>
  <si>
    <t>2961</t>
  </si>
  <si>
    <t>Entnahmen aus finanzpolitischer Reserve</t>
  </si>
  <si>
    <t>Veränderung finanzpolitische Reserve</t>
  </si>
  <si>
    <t>Einlagen in finanzpolitische Reserve</t>
  </si>
  <si>
    <t>Entnahmen aus Fonds überkommunaler Strassenbau</t>
  </si>
  <si>
    <t>6319 + 6379</t>
  </si>
  <si>
    <t>Bildung / Auflösung Rückstellungen der Erfolgsrechnung</t>
  </si>
  <si>
    <t>Veränderung Flüssige Mittel und kurzfristige Geldanlagen</t>
  </si>
  <si>
    <t>Zunahme (+) / Abnahme (-) Flüssige Mittel und kurzfristige Geldanlagen</t>
  </si>
  <si>
    <t>Hinweise zur Dateneingabe</t>
  </si>
  <si>
    <t>Dateneingabe</t>
  </si>
  <si>
    <r>
      <t xml:space="preserve">- Der Export hat auf der </t>
    </r>
    <r>
      <rPr>
        <b/>
        <sz val="9"/>
        <color theme="1"/>
        <rFont val="Arial"/>
        <family val="2"/>
        <scheme val="minor"/>
      </rPr>
      <t>vierstelligen Sachgruppenebene</t>
    </r>
    <r>
      <rPr>
        <sz val="9"/>
        <color theme="1"/>
        <rFont val="Arial"/>
        <family val="2"/>
        <scheme val="minor"/>
      </rPr>
      <t xml:space="preserve"> von Bilanz, Erfolgsrechnung und IR VV und FV zu erfolgen.</t>
    </r>
  </si>
  <si>
    <r>
      <t xml:space="preserve">- In den Spalten Bestand Ende RJ bzw. Ende Vorjahr (Soll und Haben) sind die </t>
    </r>
    <r>
      <rPr>
        <b/>
        <sz val="9"/>
        <color theme="1"/>
        <rFont val="Arial"/>
        <family val="2"/>
        <scheme val="minor"/>
      </rPr>
      <t>Bestände bzw. Salden</t>
    </r>
    <r>
      <rPr>
        <sz val="9"/>
        <color theme="1"/>
        <rFont val="Arial"/>
        <family val="2"/>
        <scheme val="minor"/>
      </rPr>
      <t xml:space="preserve"> einzugeben: </t>
    </r>
  </si>
  <si>
    <r>
      <t xml:space="preserve">=&gt; Die Geldflussrechnung wird nach der korrekten Dateneingabe </t>
    </r>
    <r>
      <rPr>
        <b/>
        <sz val="9"/>
        <color theme="1"/>
        <rFont val="Arial"/>
        <family val="2"/>
        <scheme val="minor"/>
      </rPr>
      <t>automatisch</t>
    </r>
    <r>
      <rPr>
        <sz val="9"/>
        <color theme="1"/>
        <rFont val="Arial"/>
        <family val="2"/>
        <scheme val="minor"/>
      </rPr>
      <t xml:space="preserve"> erstellt. Aus dem Register "Geldflussrechnung" können die Werte in die Geldflussrechnung in die Jahresrechnung kopiert werden.</t>
    </r>
  </si>
  <si>
    <t>Geldflussrechnung - Details</t>
  </si>
  <si>
    <t>Geldflussrechnung - Zuordnung der Sachgruppen</t>
  </si>
  <si>
    <t>Geldflussrechnung - Sachgruppen 1-4-stellig mit Kontrollrechnungen</t>
  </si>
  <si>
    <t>Die Register "Geldflussrechnung_Details", "Zuordnung der Sachgruppen" und "Sachgruppen_1-4stelllig" werden für die korrekte Berechnung der Geldflussrechnung benötigt. Anhand des Registers</t>
  </si>
  <si>
    <t>"Sachgruppen_1-4stellig" können anhand definierten Kontrollrechnungen Differenzen in der Geldflussrechnung ermittelt werden.</t>
  </si>
  <si>
    <t>Geldflussrechnungs - Tool</t>
  </si>
  <si>
    <t>Übertragung von Grundstücken ins FV</t>
  </si>
  <si>
    <t>Übertragung von Wasserbauten ins FV</t>
  </si>
  <si>
    <t>Übertragung von übrigen Tiefbauten ins FV</t>
  </si>
  <si>
    <t>Übertragung von Hochbauten ins FV</t>
  </si>
  <si>
    <t>Übertragung von Waldungen ins FV</t>
  </si>
  <si>
    <t>Übertragung von Mobilien ins FV</t>
  </si>
  <si>
    <t>Übertragung von übrigen Sachanlagen ins FV</t>
  </si>
  <si>
    <t>Übertragung von Software ins FV</t>
  </si>
  <si>
    <t>Übertragung von übrigen immateriellen Anlagen ins FV</t>
  </si>
  <si>
    <t>Übertragung von Beteiligungen am Bund ins FV</t>
  </si>
  <si>
    <t>Übertragung von Beteiligungen an Kantonen und Konkordaten ins FV</t>
  </si>
  <si>
    <t>Übertragung von Beteiligungen an öffentlichen Sozialversicherungen ins FV</t>
  </si>
  <si>
    <t>Übertragung von Beteiligungen an öffentlichen Unternehmungen ins FV</t>
  </si>
  <si>
    <t>Übertragung von Beteiligungen an privaten Unternehmungen ins FV</t>
  </si>
  <si>
    <t>Übertragung von Beteiligungen an privaten Organisationen ohne Erwerbszweck ins FV</t>
  </si>
  <si>
    <t>Übertragung von Beteiligungen an privaten Haushalten ins FV</t>
  </si>
  <si>
    <t>Übertragung von Beteiligungen im Ausland ins FV</t>
  </si>
  <si>
    <t>Übertragung von Grundstücken aus dem VV</t>
  </si>
  <si>
    <t>Übertragung von Mobilien aus dem VV</t>
  </si>
  <si>
    <t>Übertragung von Grundstücken ins VV</t>
  </si>
  <si>
    <t>Übertragung von Mobilien ins VV</t>
  </si>
  <si>
    <t>Interne Kontokorrente (Abrechnungskonten)</t>
  </si>
  <si>
    <t>Aktive Rechnungsabgrenzungen (RA)</t>
  </si>
  <si>
    <t>Aktive RA Personalaufwand</t>
  </si>
  <si>
    <t>Aktive RA Sach- und übriger Betriebsaufwand</t>
  </si>
  <si>
    <t>Aktive RA Transfers der Erfolgsrechnung</t>
  </si>
  <si>
    <t>Aktive RA Finanzaufwand/Finanzertrag</t>
  </si>
  <si>
    <t>Aktive RA übriger betrieblicher Ertrag</t>
  </si>
  <si>
    <t>Aktive RA Investitionsrechnung</t>
  </si>
  <si>
    <t>Verwaltungsvermögen (VV)</t>
  </si>
  <si>
    <t>Grundstücke VV</t>
  </si>
  <si>
    <t>Sachanlagen Verwaltungsvermögen</t>
  </si>
  <si>
    <t>Darlehen an Gemeinden und Zweckverbände</t>
  </si>
  <si>
    <r>
      <t xml:space="preserve">Beteiligungen an Gemeinden und </t>
    </r>
    <r>
      <rPr>
        <sz val="8"/>
        <rFont val="Arial"/>
        <family val="2"/>
        <scheme val="minor"/>
      </rPr>
      <t>Zweckverbänden</t>
    </r>
  </si>
  <si>
    <t>Investitionsbeiträge an Gemeinden und Zweckverbände</t>
  </si>
  <si>
    <t>Transferverbindlichkeiten</t>
  </si>
  <si>
    <t>Übrige laufende Verbindlichkeiten</t>
  </si>
  <si>
    <t>Passive Rechnungsabgrenzungen (RA)</t>
  </si>
  <si>
    <t>Passive RA Personalaufwand</t>
  </si>
  <si>
    <t>Passive RA Sach- und übriger Betriebsaufwand</t>
  </si>
  <si>
    <t>Passive RA Transfers der Erfolgsrechnung</t>
  </si>
  <si>
    <t>Passive RA Finanzaufwand/Finanzertrag</t>
  </si>
  <si>
    <t>Passive RA übriger betrieblicher Ertrag</t>
  </si>
  <si>
    <r>
      <t xml:space="preserve">Passive RA </t>
    </r>
    <r>
      <rPr>
        <sz val="8"/>
        <rFont val="Arial"/>
        <family val="2"/>
        <scheme val="minor"/>
      </rPr>
      <t>Investitionsrechnung</t>
    </r>
  </si>
  <si>
    <t>Kurzfristige Rückstellungen aus übriger betriebliche Tätigkeit</t>
  </si>
  <si>
    <t>Übrige kurzfristige Rückstellungen der Erfolgsrechnung</t>
  </si>
  <si>
    <t>Langfristige Rückstellungen für Ansprüche des Personals</t>
  </si>
  <si>
    <t>Langfristige Rückstellungen für Prozesse</t>
  </si>
  <si>
    <t>Langfristige Rückstellungen für nicht versicherte Schäden</t>
  </si>
  <si>
    <t>Langfristige Rückstellungen für Bürgschaften und Garantieleistungen</t>
  </si>
  <si>
    <t>Langfristige Rückstellungen aus übriger betrieblicher Tätigkeit</t>
  </si>
  <si>
    <t>Langfristige Rückstellungen für Vorsorgeverpflichtungen</t>
  </si>
  <si>
    <t>Langfristige Rückstellungen für Finanzaufwand</t>
  </si>
  <si>
    <t>Langfristige Rückstellungen der Investitionsrechnung</t>
  </si>
  <si>
    <t>Spezialfinanzierungen im Eigenkapital</t>
  </si>
  <si>
    <t>Fonds im Eigenkapital</t>
  </si>
  <si>
    <t>Finanzpolitische Reserve</t>
  </si>
  <si>
    <t>Ertragsanteile an den Bund</t>
  </si>
  <si>
    <t>Ertragsanteile an Gemeinden und Zweckverbände</t>
  </si>
  <si>
    <t>Entschädigungen an den Bund</t>
  </si>
  <si>
    <r>
      <t xml:space="preserve">Entschädigungen an Gemeinden und </t>
    </r>
    <r>
      <rPr>
        <sz val="8"/>
        <rFont val="Arial"/>
        <family val="2"/>
        <scheme val="minor"/>
      </rPr>
      <t>Zweckverbände</t>
    </r>
  </si>
  <si>
    <r>
      <t>Beiträge an Gemeinden und</t>
    </r>
    <r>
      <rPr>
        <sz val="8"/>
        <rFont val="Arial"/>
        <family val="2"/>
        <scheme val="minor"/>
      </rPr>
      <t xml:space="preserve"> Zweckverbände</t>
    </r>
  </si>
  <si>
    <t>Durchlaufende Beiträge an Gemeinden und Zweckverbände</t>
  </si>
  <si>
    <t>Kalkulatorische Zinsen und Finanzaufwand</t>
  </si>
  <si>
    <t>Interne Verrechnung von kalkulatorischen Zinsen und Finanzaufwand</t>
  </si>
  <si>
    <t>Erträge aus Beteiligungen VV ohne öffentliche Unternehmungen</t>
  </si>
  <si>
    <t>Finanzertrag von öffentlichen Unternehmungen (VV)</t>
  </si>
  <si>
    <t>Liegenschaftenertrag Verwaltungsvermögen</t>
  </si>
  <si>
    <t>Anteil an Gemeindeerträgen und Zweckverbänden</t>
  </si>
  <si>
    <t>Entschädigungen von öffentlichen Gemeinwesen</t>
  </si>
  <si>
    <t>Entschädigungen von Gemeinden und Zweckverbänden</t>
  </si>
  <si>
    <t>Finanz- und Lastenausgleich vom Kanton</t>
  </si>
  <si>
    <t>Beiträge von öffentlichen Gemeinwesen und Dritten</t>
  </si>
  <si>
    <t>Beiträge von Gemeinden und Zweckverbänden</t>
  </si>
  <si>
    <t>Durchlaufende Beiträge von Gemeinden und Zweckverbänden</t>
  </si>
  <si>
    <r>
      <t xml:space="preserve">Darlehen an Gemeinden und </t>
    </r>
    <r>
      <rPr>
        <sz val="8"/>
        <rFont val="Arial"/>
        <family val="2"/>
        <scheme val="minor"/>
      </rPr>
      <t>Zweckverbände</t>
    </r>
  </si>
  <si>
    <r>
      <t xml:space="preserve">Gemeinden und </t>
    </r>
    <r>
      <rPr>
        <sz val="8"/>
        <rFont val="Arial"/>
        <family val="2"/>
        <scheme val="minor"/>
      </rPr>
      <t>Zweckverbände</t>
    </r>
  </si>
  <si>
    <t>Gemeinden und Zweckverbände</t>
  </si>
  <si>
    <t>Beteiligungen an Gemeinden und Zweckverbänden</t>
  </si>
  <si>
    <t>Durchlaufende Investitionsbeiträge an Gemeinden und Zweckverbände</t>
  </si>
  <si>
    <t>Übertragung von immateriellen Anlagen in das Finanzvermögen</t>
  </si>
  <si>
    <t>Investitionsbeiträge von Gemeinden und Zweckverbände</t>
  </si>
  <si>
    <t>Rückzahlung von Darlehen an Gemeinden und Zweckverbände</t>
  </si>
  <si>
    <t>Übertragung von Beteiligungen in das Finanzvermögen</t>
  </si>
  <si>
    <t>Übertragung von Beteiligungen an Gemeinden und Zweckverbände ins FV</t>
  </si>
  <si>
    <t>Rückzahlung von Investitionsbeiträgen an Gemeinden und Zweckverbände</t>
  </si>
  <si>
    <t>Durchlaufende Investitionsbeiträge von Gemeinden und Zweckverbänden</t>
  </si>
  <si>
    <t>Investitionen in Gebäude</t>
  </si>
  <si>
    <t>Übertragung von Gebäuden aus dem VV</t>
  </si>
  <si>
    <t>Übertragung von realisierten Gewinnen aus Gebäuden in die Erfolgsrechnung</t>
  </si>
  <si>
    <t>Verkauf von Gebäuden</t>
  </si>
  <si>
    <t>Übertragung von realisierten Verlusten aus Gebäuden in die Erfolgsrechnung</t>
  </si>
  <si>
    <t>Finanzvermögen (FV)</t>
  </si>
  <si>
    <r>
      <t xml:space="preserve">Forderungen gegenüber </t>
    </r>
    <r>
      <rPr>
        <sz val="8"/>
        <color theme="1"/>
        <rFont val="Arial"/>
        <family val="2"/>
        <scheme val="minor"/>
      </rPr>
      <t>Fonds im Fremdkapital</t>
    </r>
  </si>
  <si>
    <r>
      <t xml:space="preserve">Verbindlichkeiten gegenüber </t>
    </r>
    <r>
      <rPr>
        <sz val="8"/>
        <color theme="1"/>
        <rFont val="Arial"/>
        <family val="2"/>
        <scheme val="minor"/>
      </rPr>
      <t>Fonds im Fremdkapital</t>
    </r>
  </si>
  <si>
    <t>Veränderung Fonds im EK</t>
  </si>
  <si>
    <t>Veränderung Legate/Stiftungen (Zweckgebundene Zuwendungen) im FK</t>
  </si>
  <si>
    <t>Verzinsung Finanzverbindlichkeiten</t>
  </si>
  <si>
    <t>Zinsen Finanzanlagen</t>
  </si>
  <si>
    <t>Langfristige derivative Finanzinstrumente</t>
  </si>
  <si>
    <t>Kurzfristige derivative Finanzinstrumente</t>
  </si>
  <si>
    <t>2066</t>
  </si>
  <si>
    <t>Mieten, Leasing, Pachten, Benützungskosten</t>
  </si>
  <si>
    <t xml:space="preserve">     - Im Register "Geldflussrechnung_Details" muss in Zelle H162 der Wert "OK" angezeigt werden.</t>
  </si>
  <si>
    <r>
      <rPr>
        <sz val="10"/>
        <color theme="1"/>
        <rFont val="Wingdings 3"/>
        <family val="1"/>
        <charset val="2"/>
      </rPr>
      <t>r</t>
    </r>
    <r>
      <rPr>
        <sz val="10"/>
        <color theme="1"/>
        <rFont val="Arial"/>
        <family val="2"/>
      </rPr>
      <t xml:space="preserve"> 102 + </t>
    </r>
    <r>
      <rPr>
        <sz val="10"/>
        <color theme="1"/>
        <rFont val="Wingdings 3"/>
        <family val="1"/>
        <charset val="2"/>
      </rPr>
      <t>r</t>
    </r>
    <r>
      <rPr>
        <sz val="10"/>
        <color theme="1"/>
        <rFont val="Arial"/>
        <family val="2"/>
      </rPr>
      <t xml:space="preserve"> 107 - 2016 - 2066 - 2961</t>
    </r>
  </si>
  <si>
    <r>
      <rPr>
        <sz val="10"/>
        <color theme="1"/>
        <rFont val="Wingdings 3"/>
        <family val="1"/>
        <charset val="2"/>
      </rPr>
      <t>r</t>
    </r>
    <r>
      <rPr>
        <sz val="10"/>
        <color theme="1"/>
        <rFont val="Arial"/>
        <family val="2"/>
      </rPr>
      <t xml:space="preserve"> 206 - 2066</t>
    </r>
  </si>
  <si>
    <t>Wertberichtigungen / Wertaufholungen auf Finanzanlagen (nicht realisiert)</t>
  </si>
  <si>
    <t>Wertaufholungen / Wertberichtigungen auf Finanzanlagen (nicht realisiert)</t>
  </si>
  <si>
    <t>Langfristige Finanzanlagen</t>
  </si>
  <si>
    <t>Wertberichtigungen übrige Finanzanlagen FV</t>
  </si>
  <si>
    <t>Wertberichtigungen Darlehen FV</t>
  </si>
  <si>
    <t>Wertberichtigungen Beteiligungen FV</t>
  </si>
  <si>
    <t>Wertberichtigungen Liegenschaften FV</t>
  </si>
  <si>
    <t>Ertragsanteile von Dritten</t>
  </si>
  <si>
    <t>Übrige Finanzerträge</t>
  </si>
  <si>
    <t>Fremdkapital</t>
  </si>
  <si>
    <t>Eigenkapital</t>
  </si>
  <si>
    <r>
      <t xml:space="preserve">Forderungen gegenüber Fonds im </t>
    </r>
    <r>
      <rPr>
        <sz val="8.8000000000000007"/>
        <color theme="1"/>
        <rFont val="Arial"/>
        <family val="2"/>
      </rPr>
      <t>Fremdkapital</t>
    </r>
  </si>
  <si>
    <r>
      <t>Strassen</t>
    </r>
    <r>
      <rPr>
        <sz val="8.8000000000000007"/>
        <color theme="1"/>
        <rFont val="Arial"/>
        <family val="2"/>
      </rPr>
      <t xml:space="preserve"> und </t>
    </r>
    <r>
      <rPr>
        <sz val="8"/>
        <color theme="1"/>
        <rFont val="Arial"/>
        <family val="2"/>
        <scheme val="minor"/>
      </rPr>
      <t>Verkehrswege</t>
    </r>
  </si>
  <si>
    <r>
      <t xml:space="preserve">Verbindlichkeiten gegenüber Fonds im </t>
    </r>
    <r>
      <rPr>
        <sz val="8.8000000000000007"/>
        <color theme="1"/>
        <rFont val="Arial"/>
        <family val="2"/>
      </rPr>
      <t>Fremdkapital</t>
    </r>
  </si>
  <si>
    <r>
      <t xml:space="preserve">Verbindlichkeiten gegenüber Legaten und Stiftungen ohne eigene Rechtspersönlichkeit im </t>
    </r>
    <r>
      <rPr>
        <sz val="8.8000000000000007"/>
        <color theme="1"/>
        <rFont val="Arial"/>
        <family val="2"/>
      </rPr>
      <t>Fremdkapital</t>
    </r>
  </si>
  <si>
    <r>
      <t xml:space="preserve">Spezialfinanzierungen im </t>
    </r>
    <r>
      <rPr>
        <sz val="8.8000000000000007"/>
        <color theme="1"/>
        <rFont val="Arial"/>
        <family val="2"/>
      </rPr>
      <t>Eigenkapital</t>
    </r>
  </si>
  <si>
    <r>
      <t xml:space="preserve">Fonds im </t>
    </r>
    <r>
      <rPr>
        <sz val="8.8000000000000007"/>
        <color theme="1"/>
        <rFont val="Arial"/>
        <family val="2"/>
      </rPr>
      <t>Eigenkapital</t>
    </r>
  </si>
  <si>
    <r>
      <t xml:space="preserve">Unterhalt Strassen </t>
    </r>
    <r>
      <rPr>
        <sz val="8.8000000000000007"/>
        <color theme="1"/>
        <rFont val="Arial"/>
        <family val="2"/>
      </rPr>
      <t>und</t>
    </r>
    <r>
      <rPr>
        <sz val="8"/>
        <color theme="1"/>
        <rFont val="Arial"/>
        <family val="2"/>
        <scheme val="minor"/>
      </rPr>
      <t xml:space="preserve"> Verkehrswege</t>
    </r>
  </si>
  <si>
    <r>
      <rPr>
        <sz val="8.8000000000000007"/>
        <color theme="1"/>
        <rFont val="Arial"/>
        <family val="2"/>
      </rPr>
      <t>Übriger</t>
    </r>
    <r>
      <rPr>
        <sz val="8"/>
        <color theme="1"/>
        <rFont val="Arial"/>
        <family val="2"/>
        <scheme val="minor"/>
      </rPr>
      <t xml:space="preserve"> Betriebsaufwand</t>
    </r>
  </si>
  <si>
    <r>
      <t xml:space="preserve">Realisierte </t>
    </r>
    <r>
      <rPr>
        <sz val="8.8000000000000007"/>
        <color theme="1"/>
        <rFont val="Arial"/>
        <family val="2"/>
      </rPr>
      <t>Verluste</t>
    </r>
    <r>
      <rPr>
        <sz val="8"/>
        <color theme="1"/>
        <rFont val="Arial"/>
        <family val="2"/>
        <scheme val="minor"/>
      </rPr>
      <t xml:space="preserve"> FV</t>
    </r>
  </si>
  <si>
    <r>
      <t xml:space="preserve">Realisierte </t>
    </r>
    <r>
      <rPr>
        <sz val="8.8000000000000007"/>
        <color theme="1"/>
        <rFont val="Arial"/>
        <family val="2"/>
      </rPr>
      <t>Verluste</t>
    </r>
    <r>
      <rPr>
        <sz val="8"/>
        <color theme="1"/>
        <rFont val="Arial"/>
        <family val="2"/>
        <scheme val="minor"/>
      </rPr>
      <t xml:space="preserve"> auf Finanzanlagen FV</t>
    </r>
  </si>
  <si>
    <r>
      <rPr>
        <sz val="8.8000000000000007"/>
        <color theme="1"/>
        <rFont val="Arial"/>
        <family val="2"/>
      </rPr>
      <t>Übriger</t>
    </r>
    <r>
      <rPr>
        <sz val="8"/>
        <color theme="1"/>
        <rFont val="Arial"/>
        <family val="2"/>
        <scheme val="minor"/>
      </rPr>
      <t xml:space="preserve"> Finanzaufwand</t>
    </r>
  </si>
  <si>
    <r>
      <t xml:space="preserve">Einlagen in </t>
    </r>
    <r>
      <rPr>
        <sz val="8.8000000000000007"/>
        <color theme="1"/>
        <rFont val="Arial"/>
        <family val="2"/>
      </rPr>
      <t>Spezialfinanzierungen und Fonds</t>
    </r>
  </si>
  <si>
    <t>Einlagen in Fonds des Fremdkapitals</t>
  </si>
  <si>
    <r>
      <t xml:space="preserve">Einlagen in Fonds des </t>
    </r>
    <r>
      <rPr>
        <sz val="8.8000000000000007"/>
        <color theme="1"/>
        <rFont val="Arial"/>
        <family val="2"/>
      </rPr>
      <t>Fremdkapitals</t>
    </r>
  </si>
  <si>
    <r>
      <t xml:space="preserve">Einlagen in Legate und Stiftungen des </t>
    </r>
    <r>
      <rPr>
        <sz val="8.8000000000000007"/>
        <color theme="1"/>
        <rFont val="Arial"/>
        <family val="2"/>
      </rPr>
      <t>Fremdkapitals</t>
    </r>
  </si>
  <si>
    <r>
      <t xml:space="preserve">Einlagen in </t>
    </r>
    <r>
      <rPr>
        <sz val="8.8000000000000007"/>
        <color theme="1"/>
        <rFont val="Arial"/>
        <family val="2"/>
      </rPr>
      <t>Spezialfinanzierungen und Fonds</t>
    </r>
    <r>
      <rPr>
        <sz val="8"/>
        <color theme="1"/>
        <rFont val="Arial"/>
        <family val="2"/>
        <scheme val="minor"/>
      </rPr>
      <t xml:space="preserve"> des Eigenkapitals</t>
    </r>
  </si>
  <si>
    <r>
      <t xml:space="preserve">Einlagen in Spezialfinanzierungen </t>
    </r>
    <r>
      <rPr>
        <sz val="8.8000000000000007"/>
        <color theme="1"/>
        <rFont val="Arial"/>
        <family val="2"/>
      </rPr>
      <t>des Eigenkapitals</t>
    </r>
  </si>
  <si>
    <r>
      <t xml:space="preserve">Einlagen in Fonds des </t>
    </r>
    <r>
      <rPr>
        <sz val="8.8000000000000007"/>
        <color theme="1"/>
        <rFont val="Arial"/>
        <family val="2"/>
      </rPr>
      <t>Eigenkapitals</t>
    </r>
  </si>
  <si>
    <r>
      <rPr>
        <sz val="8.8000000000000007"/>
        <color theme="1"/>
        <rFont val="Arial"/>
        <family val="2"/>
      </rPr>
      <t>Übriger</t>
    </r>
    <r>
      <rPr>
        <sz val="8"/>
        <color theme="1"/>
        <rFont val="Arial"/>
        <family val="2"/>
        <scheme val="minor"/>
      </rPr>
      <t xml:space="preserve"> Transferaufwand</t>
    </r>
  </si>
  <si>
    <r>
      <t xml:space="preserve">Einlagen in Vorfinanzierungen des </t>
    </r>
    <r>
      <rPr>
        <sz val="8.8000000000000007"/>
        <color theme="1"/>
        <rFont val="Arial"/>
        <family val="2"/>
      </rPr>
      <t>Eigenkapitals</t>
    </r>
  </si>
  <si>
    <r>
      <rPr>
        <sz val="8.8000000000000007"/>
        <color theme="1"/>
        <rFont val="Arial"/>
        <family val="2"/>
      </rPr>
      <t>Übrige</t>
    </r>
    <r>
      <rPr>
        <sz val="8"/>
        <color theme="1"/>
        <rFont val="Arial"/>
        <family val="2"/>
        <scheme val="minor"/>
      </rPr>
      <t xml:space="preserve"> Erträge</t>
    </r>
  </si>
  <si>
    <r>
      <rPr>
        <sz val="8.8000000000000007"/>
        <color theme="1"/>
        <rFont val="Arial"/>
        <family val="2"/>
      </rPr>
      <t>Übrige</t>
    </r>
    <r>
      <rPr>
        <sz val="8"/>
        <color theme="1"/>
        <rFont val="Arial"/>
        <family val="2"/>
        <scheme val="minor"/>
      </rPr>
      <t xml:space="preserve"> betriebliche Erträge</t>
    </r>
  </si>
  <si>
    <r>
      <t xml:space="preserve">Entnahmen aus </t>
    </r>
    <r>
      <rPr>
        <sz val="8.8000000000000007"/>
        <color theme="1"/>
        <rFont val="Arial"/>
        <family val="2"/>
      </rPr>
      <t>Spezialfinanzierungen und Fonds</t>
    </r>
  </si>
  <si>
    <t>Entnahmen aus Fonds des Fremdkapitals</t>
  </si>
  <si>
    <r>
      <t xml:space="preserve">Entnahmen aus Fonds des </t>
    </r>
    <r>
      <rPr>
        <sz val="8.8000000000000007"/>
        <color theme="1"/>
        <rFont val="Arial"/>
        <family val="2"/>
      </rPr>
      <t>Fremdkapitals</t>
    </r>
  </si>
  <si>
    <r>
      <t xml:space="preserve">Entnahmen aus Legaten und Stiftungen des </t>
    </r>
    <r>
      <rPr>
        <sz val="8.8000000000000007"/>
        <color theme="1"/>
        <rFont val="Arial"/>
        <family val="2"/>
      </rPr>
      <t>Fremdkapitals</t>
    </r>
  </si>
  <si>
    <r>
      <t xml:space="preserve">Entnahmen aus </t>
    </r>
    <r>
      <rPr>
        <sz val="8.8000000000000007"/>
        <color theme="1"/>
        <rFont val="Arial"/>
        <family val="2"/>
      </rPr>
      <t>Spezialfinanzierungen und Fonds des</t>
    </r>
    <r>
      <rPr>
        <sz val="8"/>
        <color theme="1"/>
        <rFont val="Arial"/>
        <family val="2"/>
        <scheme val="minor"/>
      </rPr>
      <t xml:space="preserve"> Eigenkapitals</t>
    </r>
  </si>
  <si>
    <r>
      <t xml:space="preserve">Entnahmen aus Spezialfinanzierungen des </t>
    </r>
    <r>
      <rPr>
        <sz val="8.8000000000000007"/>
        <color theme="1"/>
        <rFont val="Arial"/>
        <family val="2"/>
      </rPr>
      <t>Eigenkapitals</t>
    </r>
  </si>
  <si>
    <r>
      <t xml:space="preserve">Entnahmen aus Fonds </t>
    </r>
    <r>
      <rPr>
        <sz val="8.8000000000000007"/>
        <color theme="1"/>
        <rFont val="Arial"/>
        <family val="2"/>
      </rPr>
      <t>des Eigenkapitals</t>
    </r>
  </si>
  <si>
    <r>
      <rPr>
        <sz val="8.8000000000000007"/>
        <color theme="1"/>
        <rFont val="Arial"/>
        <family val="2"/>
      </rPr>
      <t>Übriger</t>
    </r>
    <r>
      <rPr>
        <sz val="8"/>
        <color theme="1"/>
        <rFont val="Arial"/>
        <family val="2"/>
        <scheme val="minor"/>
      </rPr>
      <t xml:space="preserve"> Transferertrag</t>
    </r>
  </si>
  <si>
    <r>
      <t xml:space="preserve">Strassen </t>
    </r>
    <r>
      <rPr>
        <sz val="8.8000000000000007"/>
        <color theme="1"/>
        <rFont val="Arial"/>
        <family val="2"/>
      </rPr>
      <t>und</t>
    </r>
    <r>
      <rPr>
        <sz val="8"/>
        <color theme="1"/>
        <rFont val="Arial"/>
        <family val="2"/>
        <scheme val="minor"/>
      </rPr>
      <t xml:space="preserve"> Verkehrswege</t>
    </r>
  </si>
  <si>
    <r>
      <rPr>
        <sz val="8.8000000000000007"/>
        <color theme="1"/>
        <rFont val="Arial"/>
        <family val="2"/>
      </rPr>
      <t>Investitionsausgaben</t>
    </r>
    <r>
      <rPr>
        <sz val="8"/>
        <color theme="1"/>
        <rFont val="Arial"/>
        <family val="2"/>
        <scheme val="minor"/>
      </rPr>
      <t xml:space="preserve"> auf Rechnung Dritter</t>
    </r>
  </si>
  <si>
    <r>
      <rPr>
        <sz val="8.8000000000000007"/>
        <color theme="1"/>
        <rFont val="Arial"/>
        <family val="2"/>
      </rPr>
      <t>Investitionsausgaben</t>
    </r>
    <r>
      <rPr>
        <sz val="8"/>
        <color theme="1"/>
        <rFont val="Arial"/>
        <family val="2"/>
        <scheme val="minor"/>
      </rPr>
      <t xml:space="preserve"> für Grundstücke auf Rechnung Dritter</t>
    </r>
  </si>
  <si>
    <r>
      <rPr>
        <sz val="8.8000000000000007"/>
        <color theme="1"/>
        <rFont val="Arial"/>
        <family val="2"/>
      </rPr>
      <t>Investitionsausgaben</t>
    </r>
    <r>
      <rPr>
        <sz val="8"/>
        <color theme="1"/>
        <rFont val="Arial"/>
        <family val="2"/>
        <scheme val="minor"/>
      </rPr>
      <t xml:space="preserve"> für Strassen und Verkehrswege auf Rechnung Dritter</t>
    </r>
  </si>
  <si>
    <r>
      <rPr>
        <sz val="8.8000000000000007"/>
        <color theme="1"/>
        <rFont val="Arial"/>
        <family val="2"/>
      </rPr>
      <t>Investitionsausgaben</t>
    </r>
    <r>
      <rPr>
        <sz val="8"/>
        <color theme="1"/>
        <rFont val="Arial"/>
        <family val="2"/>
        <scheme val="minor"/>
      </rPr>
      <t xml:space="preserve"> für Wasserbau auf Rechnung Dritter</t>
    </r>
  </si>
  <si>
    <r>
      <rPr>
        <sz val="8.8000000000000007"/>
        <color theme="1"/>
        <rFont val="Arial"/>
        <family val="2"/>
      </rPr>
      <t>Investitionsausgaben</t>
    </r>
    <r>
      <rPr>
        <sz val="8"/>
        <color theme="1"/>
        <rFont val="Arial"/>
        <family val="2"/>
        <scheme val="minor"/>
      </rPr>
      <t xml:space="preserve"> für übriger Tiefbau auf Rechnung Dritter</t>
    </r>
  </si>
  <si>
    <r>
      <rPr>
        <sz val="8.8000000000000007"/>
        <color theme="1"/>
        <rFont val="Arial"/>
        <family val="2"/>
      </rPr>
      <t>Investitionsausgaben für</t>
    </r>
    <r>
      <rPr>
        <sz val="8"/>
        <color theme="1"/>
        <rFont val="Arial"/>
        <family val="2"/>
        <scheme val="minor"/>
      </rPr>
      <t xml:space="preserve"> Hochbauten auf Rechnung Dritter</t>
    </r>
  </si>
  <si>
    <r>
      <rPr>
        <sz val="8.8000000000000007"/>
        <color theme="1"/>
        <rFont val="Arial"/>
        <family val="2"/>
      </rPr>
      <t>Investitionsausgaben für</t>
    </r>
    <r>
      <rPr>
        <sz val="8"/>
        <color theme="1"/>
        <rFont val="Arial"/>
        <family val="2"/>
        <scheme val="minor"/>
      </rPr>
      <t xml:space="preserve"> Waldungen auf Rechnung Dritter</t>
    </r>
  </si>
  <si>
    <r>
      <rPr>
        <sz val="8.8000000000000007"/>
        <color theme="1"/>
        <rFont val="Arial"/>
        <family val="2"/>
      </rPr>
      <t>Investitionsausgaben</t>
    </r>
    <r>
      <rPr>
        <sz val="8"/>
        <color theme="1"/>
        <rFont val="Arial"/>
        <family val="2"/>
        <scheme val="minor"/>
      </rPr>
      <t xml:space="preserve"> für Mobilien auf Rechnung Dritter</t>
    </r>
  </si>
  <si>
    <r>
      <rPr>
        <sz val="8.8000000000000007"/>
        <color theme="1"/>
        <rFont val="Arial"/>
        <family val="2"/>
      </rPr>
      <t>Investitionsausgaben für</t>
    </r>
    <r>
      <rPr>
        <sz val="8"/>
        <color theme="1"/>
        <rFont val="Arial"/>
        <family val="2"/>
        <scheme val="minor"/>
      </rPr>
      <t xml:space="preserve"> übrige Sachanlagen auf Rechnung Dritter</t>
    </r>
  </si>
  <si>
    <r>
      <t xml:space="preserve">Übertragung von Strassen </t>
    </r>
    <r>
      <rPr>
        <sz val="8.8000000000000007"/>
        <color theme="1"/>
        <rFont val="Arial"/>
        <family val="2"/>
      </rPr>
      <t>und</t>
    </r>
    <r>
      <rPr>
        <sz val="8"/>
        <color theme="1"/>
        <rFont val="Arial"/>
        <family val="2"/>
        <scheme val="minor"/>
      </rPr>
      <t xml:space="preserve"> Verkehrswegen</t>
    </r>
  </si>
  <si>
    <r>
      <t xml:space="preserve">Übertragung von Strassen </t>
    </r>
    <r>
      <rPr>
        <sz val="8.8000000000000007"/>
        <color theme="1"/>
        <rFont val="Arial"/>
        <family val="2"/>
      </rPr>
      <t>und</t>
    </r>
    <r>
      <rPr>
        <sz val="8"/>
        <color theme="1"/>
        <rFont val="Arial"/>
        <family val="2"/>
        <scheme val="minor"/>
      </rPr>
      <t xml:space="preserve"> Verkehrswegen ins FV</t>
    </r>
  </si>
  <si>
    <r>
      <t xml:space="preserve">Rückerstattungen Dritter für Investitionen in Strassen </t>
    </r>
    <r>
      <rPr>
        <sz val="8.8000000000000007"/>
        <color theme="1"/>
        <rFont val="Arial"/>
        <family val="2"/>
      </rPr>
      <t>und</t>
    </r>
    <r>
      <rPr>
        <sz val="8"/>
        <color theme="1"/>
        <rFont val="Arial"/>
        <family val="2"/>
        <scheme val="minor"/>
      </rPr>
      <t xml:space="preserve"> Verkehrswege</t>
    </r>
  </si>
  <si>
    <r>
      <t xml:space="preserve">Übertragung von </t>
    </r>
    <r>
      <rPr>
        <sz val="8.8000000000000007"/>
        <color theme="1"/>
        <rFont val="Arial"/>
        <family val="2"/>
      </rPr>
      <t>Lizenzen, Nutzungsrechten, Markenrechten</t>
    </r>
    <r>
      <rPr>
        <sz val="8"/>
        <color theme="1"/>
        <rFont val="Arial"/>
        <family val="2"/>
        <scheme val="minor"/>
      </rPr>
      <t xml:space="preserve"> ins FV</t>
    </r>
  </si>
  <si>
    <t>Rückerstattungen Dritter für Investitionen in übrigen Tiefbau</t>
  </si>
  <si>
    <t>Wertberichtigungen / Wertaufholungen Sach- und immaterielle Anlagen FV (nicht realisiert)</t>
  </si>
  <si>
    <t>Verluste / Gewinne auf Sach- und immaterielle Anlagen FV (realisiert)</t>
  </si>
  <si>
    <t>Abnahme / Zunahme Sach- und immaterielle Anlagen FV</t>
  </si>
  <si>
    <t>Wertaufholungen / Wertberichtigungen Sach- und immaterielle Anlagen FV (nicht realisiert)</t>
  </si>
  <si>
    <t>Gewinne / Verluste auf Sach- und immaterielle Anlagen FV (realisiert)</t>
  </si>
  <si>
    <t>Sach- und immaterielle Anlagen Finanzvermögen</t>
  </si>
  <si>
    <t>Übrige Sach- und immaterielle Anlagen FV</t>
  </si>
  <si>
    <t>Veränderung Sach- und immaterielle Anlagen Finanzvermögen</t>
  </si>
  <si>
    <t>Sach- und immaterielle Anlagen FV Anfang RJ</t>
  </si>
  <si>
    <t>Sach- und immaterielle Anlagen FV Ende RJ</t>
  </si>
  <si>
    <t>Aus- und Weiterbildung des eigenen Personals</t>
  </si>
  <si>
    <t>Realisierte Verluste auf Sach- und immateriellen Anlagen FV</t>
  </si>
  <si>
    <t>Übrige realisierte Verluste aus Finanzvermögen</t>
  </si>
  <si>
    <t>Wertberichtigungen Sach- und immaterielle Anlagen FV</t>
  </si>
  <si>
    <t>Planmässige Abschreibungen Investitionsbeiträge</t>
  </si>
  <si>
    <t>Ausserplanmässige Abschreibungen Investitionsbeiträge</t>
  </si>
  <si>
    <t>Gewinne aus Verkäufen von Sach- und immateriellen Anlagen FV</t>
  </si>
  <si>
    <t>Wertberichtigungen übrige Sach- und immaterielle Anlagen FV</t>
  </si>
  <si>
    <r>
      <t>Darlehen an öffentliche</t>
    </r>
    <r>
      <rPr>
        <sz val="8"/>
        <rFont val="Arial"/>
        <family val="2"/>
        <scheme val="minor"/>
      </rPr>
      <t xml:space="preserve"> Unternehmungen</t>
    </r>
  </si>
  <si>
    <t>Rückerstattungen von Investitionsausgaben auf Rechnung Dritter</t>
  </si>
  <si>
    <t>Übertragungen in die Investitionsrechnung (Aktivierung Eigenleistungen)</t>
  </si>
  <si>
    <t>Übertragungen in die Investitionsrechnung (Aktivierte Eigenleistungen)</t>
  </si>
  <si>
    <t>Ausgaben für Sach- und immaterielle Anlagen des Finanzvermögens</t>
  </si>
  <si>
    <t>Investitionen in Sach- und immaterielle Anlagen</t>
  </si>
  <si>
    <t>Übrige Sach- und immaterielle Anlagen</t>
  </si>
  <si>
    <t>Investitionen in übrige Sach- und immaterielle Anlagen</t>
  </si>
  <si>
    <t>Erwerbs- und Verkaufsnebenkosten von Sach- und immateriellen Anlagen</t>
  </si>
  <si>
    <t>Erwerbs- und Verkaufsnebenkosten von Gebäuden (liquiditätswirksam)</t>
  </si>
  <si>
    <t>Erwerbs- und Verkaufsnebenkosten von Gebäuden (nicht liquiditätswirksam)</t>
  </si>
  <si>
    <t>Erwerbs- und Verkaufsnebenkosten von übrigen Sach- und immateriellen Anlagen (liquiditätswirksam)</t>
  </si>
  <si>
    <t>Erwerbs- und Verkaufsnebenkosten von übrigen Sach- und immateriellen Anlagen (nicht liquiditätswirksam)</t>
  </si>
  <si>
    <t>Übertragung von Sach- und immateriellen Anlagen aus dem VV</t>
  </si>
  <si>
    <t>Übertragung von übrigen Sach- und immateriellen Anlagen aus dem VV</t>
  </si>
  <si>
    <t>Übertragung von realisierten Gewinnen aus Sach- und immateriellen Anlagen in die Erfolgsrechnung</t>
  </si>
  <si>
    <t>Übertragung von realisierten Gewinnen aus übrigen Sach- und immateriellen Anlagen in die Erfolgsrechnung</t>
  </si>
  <si>
    <t>Abgang Sach- und immaterielle Anlagen Finanzvermögen</t>
  </si>
  <si>
    <t>Abgang Sach- und immaterielle Anlagen FV</t>
  </si>
  <si>
    <t>Einnahmen für Sach- und immaterielle Anlagen des Finanzvermögens</t>
  </si>
  <si>
    <t>Verkauf von Sach- und immateriellen Anlagen</t>
  </si>
  <si>
    <t>Verkauf von übrigen Sach- und immateriellen Anlagen</t>
  </si>
  <si>
    <t>Beiträge Dritter für Sach- und immaterielle Anlagen</t>
  </si>
  <si>
    <t>Beiträge Dritter für Grundstücke</t>
  </si>
  <si>
    <t>Beiträge Dritter für Gebäude</t>
  </si>
  <si>
    <t>Beiträge Dritter für Mobilien</t>
  </si>
  <si>
    <t>Beiträge Dritter für übrige Sach- und immaterielle Anlagen</t>
  </si>
  <si>
    <t>Übertragung von Sach- und immateriellen Anlagen ins Verwaltungsvermögen</t>
  </si>
  <si>
    <t>Übertragung von Gebäuden ins VV</t>
  </si>
  <si>
    <t>Übertragung von übrigen Sach- und immateriellen Anlagen ins VV</t>
  </si>
  <si>
    <t>Übertragung von realisierten Verlusten aus Sach- und immateriellen Anlagen in die Erfolgsrechnung</t>
  </si>
  <si>
    <t>Übertragung von realisierten Verlusten aus übrigen Sach- und immateriellen Anlagen in die Erfolgsrechnung</t>
  </si>
  <si>
    <t>Zugang Sach- und immaterielle Anlagen Finanzvermögen</t>
  </si>
  <si>
    <t>Zugang Sach- und immaterielle Anlagen FV</t>
  </si>
  <si>
    <t>Aufwertungen VV (altes Konto)</t>
  </si>
  <si>
    <t>4391</t>
  </si>
  <si>
    <t>364 + 365 / 4391</t>
  </si>
  <si>
    <t>Arbeitgebendenbeiträge</t>
  </si>
  <si>
    <t>Arbeitgebendenleistungen</t>
  </si>
  <si>
    <t>Übrige Arbeitgebendenleistungen</t>
  </si>
  <si>
    <t>Honorare externe Beratungen, Gutachten, Fachexpertisen usw.</t>
  </si>
  <si>
    <t>Dienstleistungsaufwand für privatärztliche Tätigkeit</t>
  </si>
  <si>
    <t>Erträge aus privatärztlicher Tätigkeit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</si>
</sst>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_ ;[Red]\-#,##0\ "/>
    <numFmt numFmtId="165" formatCode="#,##0.00_ ;[Red]\-#,##0.00\ "/>
    <numFmt numFmtId="166" formatCode="0_ ;[Red]\-0\ "/>
  </numFmts>
  <fonts count="42" x14ac:knownFonts="1">
    <font>
      <sz val="11"/>
      <color theme="1"/>
      <name val="Arial"/>
      <family val="2"/>
      <scheme val="minor"/>
    </font>
    <font>
      <sz val="10"/>
      <color theme="1"/>
      <name val="Arial"/>
      <family val="2"/>
    </font>
    <font>
      <sz val="10"/>
      <color theme="1"/>
      <name val="Arial"/>
      <family val="2"/>
    </font>
    <font>
      <sz val="8"/>
      <color theme="1"/>
      <name val="Arial"/>
      <family val="2"/>
      <scheme val="minor"/>
    </font>
    <font>
      <b/>
      <sz val="8"/>
      <color theme="1"/>
      <name val="Arial"/>
      <family val="2"/>
      <scheme val="minor"/>
    </font>
    <font>
      <b/>
      <sz val="10"/>
      <color theme="1"/>
      <name val="Arial"/>
      <family val="2"/>
      <scheme val="minor"/>
    </font>
    <font>
      <b/>
      <sz val="8"/>
      <color rgb="FFFF0000"/>
      <name val="Arial"/>
      <family val="2"/>
      <scheme val="minor"/>
    </font>
    <font>
      <sz val="11"/>
      <name val="Arial"/>
      <family val="2"/>
    </font>
    <font>
      <b/>
      <sz val="14"/>
      <name val="Arial Black"/>
      <family val="2"/>
    </font>
    <font>
      <b/>
      <sz val="10"/>
      <name val="Arial Black"/>
      <family val="2"/>
    </font>
    <font>
      <b/>
      <sz val="10"/>
      <name val="Arial"/>
      <family val="2"/>
    </font>
    <font>
      <sz val="10"/>
      <name val="Arial"/>
      <family val="2"/>
    </font>
    <font>
      <b/>
      <sz val="12"/>
      <name val="Arial Black"/>
      <family val="2"/>
    </font>
    <font>
      <sz val="9"/>
      <name val="Arial"/>
      <family val="2"/>
    </font>
    <font>
      <sz val="11"/>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9"/>
      <name val="Arial"/>
      <family val="2"/>
    </font>
    <font>
      <sz val="9"/>
      <color theme="1"/>
      <name val="Arial"/>
      <family val="2"/>
    </font>
    <font>
      <sz val="10"/>
      <color theme="1"/>
      <name val="Arial"/>
      <family val="2"/>
    </font>
    <font>
      <sz val="10"/>
      <color theme="1"/>
      <name val="Arial Black"/>
      <family val="2"/>
    </font>
    <font>
      <sz val="10"/>
      <color theme="1"/>
      <name val="Wingdings 3"/>
      <family val="1"/>
      <charset val="2"/>
    </font>
    <font>
      <b/>
      <sz val="8"/>
      <color rgb="FF0076BD"/>
      <name val="Arial"/>
      <family val="2"/>
      <scheme val="minor"/>
    </font>
    <font>
      <sz val="8"/>
      <color rgb="FF0076BD"/>
      <name val="Arial"/>
      <family val="2"/>
      <scheme val="minor"/>
    </font>
    <font>
      <sz val="8"/>
      <color rgb="FFFF0000"/>
      <name val="Arial"/>
      <family val="2"/>
      <scheme val="minor"/>
    </font>
    <font>
      <b/>
      <sz val="10"/>
      <color rgb="FF0076BD"/>
      <name val="Arial"/>
      <family val="2"/>
      <scheme val="minor"/>
    </font>
    <font>
      <sz val="14"/>
      <color rgb="FF0076BD"/>
      <name val="Arial Black"/>
      <family val="2"/>
    </font>
    <font>
      <b/>
      <sz val="10.5"/>
      <color rgb="FF0076BD"/>
      <name val="Arial Black"/>
      <family val="2"/>
    </font>
    <font>
      <sz val="9"/>
      <color theme="1"/>
      <name val="Arial"/>
      <family val="2"/>
      <scheme val="minor"/>
    </font>
    <font>
      <b/>
      <sz val="9"/>
      <color theme="1"/>
      <name val="Arial"/>
      <family val="2"/>
      <scheme val="minor"/>
    </font>
    <font>
      <sz val="8"/>
      <name val="Arial"/>
      <family val="2"/>
      <scheme val="minor"/>
    </font>
    <font>
      <sz val="8.8000000000000007"/>
      <color theme="1"/>
      <name val="Arial"/>
      <family val="2"/>
    </font>
    <font>
      <b/>
      <sz val="9"/>
      <color indexed="81"/>
      <name val="Arial"/>
      <family val="2"/>
    </font>
    <font>
      <sz val="9"/>
      <color indexed="81"/>
      <name val="Arial"/>
      <family val="2"/>
    </font>
    <font>
      <b/>
      <sz val="8"/>
      <name val="Arial"/>
      <family val="2"/>
      <scheme val="minor"/>
    </font>
    <font>
      <i/>
      <sz val="8"/>
      <color rgb="FFFF0000"/>
      <name val="Arial"/>
      <family val="2"/>
      <scheme val="minor"/>
    </font>
    <font>
      <i/>
      <sz val="8"/>
      <name val="Arial"/>
      <family val="2"/>
      <scheme val="minor"/>
    </font>
  </fonts>
  <fills count="25">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rgb="FFEEECE1"/>
        <bgColor indexed="64"/>
      </patternFill>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theme="0" tint="-0.24994659260841701"/>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50">
    <xf numFmtId="0" fontId="0" fillId="0" borderId="0"/>
    <xf numFmtId="0" fontId="7" fillId="0" borderId="0"/>
    <xf numFmtId="0" fontId="14"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4" fontId="15" fillId="2" borderId="6" applyNumberFormat="0" applyProtection="0">
      <alignment vertical="center"/>
    </xf>
    <xf numFmtId="4" fontId="16" fillId="3" borderId="6" applyNumberFormat="0" applyProtection="0">
      <alignment vertical="center"/>
    </xf>
    <xf numFmtId="4" fontId="15" fillId="3" borderId="6" applyNumberFormat="0" applyProtection="0">
      <alignment horizontal="left" vertical="center" indent="1"/>
    </xf>
    <xf numFmtId="0" fontId="15" fillId="3" borderId="6" applyNumberFormat="0" applyProtection="0">
      <alignment horizontal="left" vertical="top" indent="1"/>
    </xf>
    <xf numFmtId="4" fontId="15" fillId="4" borderId="0" applyNumberFormat="0" applyProtection="0">
      <alignment horizontal="left" vertical="center" indent="1"/>
    </xf>
    <xf numFmtId="4" fontId="17" fillId="5" borderId="6" applyNumberFormat="0" applyProtection="0">
      <alignment horizontal="right" vertical="center"/>
    </xf>
    <xf numFmtId="4" fontId="17" fillId="6" borderId="6" applyNumberFormat="0" applyProtection="0">
      <alignment horizontal="right" vertical="center"/>
    </xf>
    <xf numFmtId="4" fontId="17" fillId="7" borderId="6" applyNumberFormat="0" applyProtection="0">
      <alignment horizontal="right" vertical="center"/>
    </xf>
    <xf numFmtId="4" fontId="17" fillId="8" borderId="6" applyNumberFormat="0" applyProtection="0">
      <alignment horizontal="right" vertical="center"/>
    </xf>
    <xf numFmtId="4" fontId="17" fillId="9" borderId="6" applyNumberFormat="0" applyProtection="0">
      <alignment horizontal="right" vertical="center"/>
    </xf>
    <xf numFmtId="4" fontId="17" fillId="10" borderId="6" applyNumberFormat="0" applyProtection="0">
      <alignment horizontal="right" vertical="center"/>
    </xf>
    <xf numFmtId="4" fontId="17" fillId="11" borderId="6" applyNumberFormat="0" applyProtection="0">
      <alignment horizontal="right" vertical="center"/>
    </xf>
    <xf numFmtId="4" fontId="17" fillId="12" borderId="6" applyNumberFormat="0" applyProtection="0">
      <alignment horizontal="right" vertical="center"/>
    </xf>
    <xf numFmtId="4" fontId="17" fillId="13" borderId="6" applyNumberFormat="0" applyProtection="0">
      <alignment horizontal="right" vertical="center"/>
    </xf>
    <xf numFmtId="4" fontId="15" fillId="14" borderId="7" applyNumberFormat="0" applyProtection="0">
      <alignment horizontal="left" vertical="center" indent="1"/>
    </xf>
    <xf numFmtId="4" fontId="17" fillId="15" borderId="0" applyNumberFormat="0" applyProtection="0">
      <alignment horizontal="left" vertical="center" indent="1"/>
    </xf>
    <xf numFmtId="4" fontId="18" fillId="16" borderId="0" applyNumberFormat="0" applyProtection="0">
      <alignment horizontal="left" vertical="center" indent="1"/>
    </xf>
    <xf numFmtId="4" fontId="17" fillId="17" borderId="6" applyNumberFormat="0" applyProtection="0">
      <alignment horizontal="right" vertical="center"/>
    </xf>
    <xf numFmtId="4" fontId="17" fillId="15" borderId="0" applyNumberFormat="0" applyProtection="0">
      <alignment horizontal="left" vertical="center" indent="1"/>
    </xf>
    <xf numFmtId="4" fontId="17" fillId="4" borderId="0" applyNumberFormat="0" applyProtection="0">
      <alignment horizontal="left" vertical="center" indent="1"/>
    </xf>
    <xf numFmtId="0" fontId="11" fillId="16" borderId="6" applyNumberFormat="0" applyProtection="0">
      <alignment horizontal="left" vertical="center" indent="1"/>
    </xf>
    <xf numFmtId="0" fontId="11" fillId="16" borderId="6" applyNumberFormat="0" applyProtection="0">
      <alignment horizontal="left" vertical="top" indent="1"/>
    </xf>
    <xf numFmtId="0" fontId="11" fillId="4" borderId="6" applyNumberFormat="0" applyProtection="0">
      <alignment horizontal="left" vertical="center" indent="1"/>
    </xf>
    <xf numFmtId="0" fontId="11" fillId="4" borderId="6" applyNumberFormat="0" applyProtection="0">
      <alignment horizontal="left" vertical="top" indent="1"/>
    </xf>
    <xf numFmtId="0" fontId="11" fillId="18" borderId="6" applyNumberFormat="0" applyProtection="0">
      <alignment horizontal="left" vertical="center" indent="1"/>
    </xf>
    <xf numFmtId="0" fontId="11" fillId="18" borderId="6" applyNumberFormat="0" applyProtection="0">
      <alignment horizontal="left" vertical="top" indent="1"/>
    </xf>
    <xf numFmtId="0" fontId="11" fillId="19" borderId="6" applyNumberFormat="0" applyProtection="0">
      <alignment horizontal="left" vertical="center" indent="1"/>
    </xf>
    <xf numFmtId="0" fontId="11" fillId="19" borderId="6" applyNumberFormat="0" applyProtection="0">
      <alignment horizontal="left" vertical="top" indent="1"/>
    </xf>
    <xf numFmtId="4" fontId="17" fillId="20" borderId="6" applyNumberFormat="0" applyProtection="0">
      <alignment vertical="center"/>
    </xf>
    <xf numFmtId="4" fontId="19" fillId="20" borderId="6" applyNumberFormat="0" applyProtection="0">
      <alignment vertical="center"/>
    </xf>
    <xf numFmtId="4" fontId="17" fillId="20" borderId="6" applyNumberFormat="0" applyProtection="0">
      <alignment horizontal="left" vertical="center" indent="1"/>
    </xf>
    <xf numFmtId="0" fontId="17" fillId="20" borderId="6" applyNumberFormat="0" applyProtection="0">
      <alignment horizontal="left" vertical="top" indent="1"/>
    </xf>
    <xf numFmtId="4" fontId="17" fillId="15" borderId="6" applyNumberFormat="0" applyProtection="0">
      <alignment horizontal="right" vertical="center"/>
    </xf>
    <xf numFmtId="4" fontId="19" fillId="15" borderId="6" applyNumberFormat="0" applyProtection="0">
      <alignment horizontal="right" vertical="center"/>
    </xf>
    <xf numFmtId="4" fontId="17" fillId="17" borderId="6" applyNumberFormat="0" applyProtection="0">
      <alignment horizontal="left" vertical="center" indent="1"/>
    </xf>
    <xf numFmtId="0" fontId="17" fillId="4" borderId="6" applyNumberFormat="0" applyProtection="0">
      <alignment horizontal="left" vertical="top" indent="1"/>
    </xf>
    <xf numFmtId="4" fontId="20" fillId="21" borderId="0" applyNumberFormat="0" applyProtection="0">
      <alignment horizontal="left" vertical="center" indent="1"/>
    </xf>
    <xf numFmtId="4" fontId="21" fillId="15" borderId="6" applyNumberFormat="0" applyProtection="0">
      <alignment horizontal="right" vertical="center"/>
    </xf>
    <xf numFmtId="0" fontId="11" fillId="0" borderId="0"/>
    <xf numFmtId="0" fontId="11" fillId="0" borderId="0"/>
    <xf numFmtId="0" fontId="11" fillId="0" borderId="0"/>
    <xf numFmtId="0" fontId="11" fillId="0" borderId="0"/>
    <xf numFmtId="0" fontId="7" fillId="0" borderId="0"/>
  </cellStyleXfs>
  <cellXfs count="158">
    <xf numFmtId="0" fontId="0" fillId="0" borderId="0" xfId="0"/>
    <xf numFmtId="4" fontId="11" fillId="22" borderId="0" xfId="1" applyNumberFormat="1" applyFont="1" applyFill="1" applyAlignment="1">
      <alignment horizontal="right"/>
    </xf>
    <xf numFmtId="4" fontId="10" fillId="22" borderId="4" xfId="2" applyNumberFormat="1" applyFont="1" applyFill="1" applyBorder="1" applyAlignment="1">
      <alignment horizontal="right" vertical="center"/>
    </xf>
    <xf numFmtId="4" fontId="10" fillId="22" borderId="0" xfId="1" applyNumberFormat="1" applyFont="1" applyFill="1" applyAlignment="1">
      <alignment horizontal="right"/>
    </xf>
    <xf numFmtId="4" fontId="11" fillId="22" borderId="0" xfId="2" applyNumberFormat="1" applyFont="1" applyFill="1" applyAlignment="1">
      <alignment horizontal="right"/>
    </xf>
    <xf numFmtId="4" fontId="10" fillId="22" borderId="0" xfId="2" applyNumberFormat="1" applyFont="1" applyFill="1" applyAlignment="1">
      <alignment horizontal="right"/>
    </xf>
    <xf numFmtId="4" fontId="13" fillId="22" borderId="0" xfId="1" applyNumberFormat="1" applyFont="1" applyFill="1" applyAlignment="1">
      <alignment horizontal="right"/>
    </xf>
    <xf numFmtId="4" fontId="22" fillId="22" borderId="4" xfId="2" applyNumberFormat="1" applyFont="1" applyFill="1" applyBorder="1" applyAlignment="1">
      <alignment horizontal="right" vertical="center"/>
    </xf>
    <xf numFmtId="0" fontId="3" fillId="23" borderId="0" xfId="0" applyFont="1" applyFill="1" applyAlignment="1">
      <alignment horizontal="center"/>
    </xf>
    <xf numFmtId="49" fontId="3" fillId="23" borderId="0" xfId="0" applyNumberFormat="1" applyFont="1" applyFill="1" applyAlignment="1">
      <alignment horizontal="left"/>
    </xf>
    <xf numFmtId="0" fontId="3" fillId="23" borderId="0" xfId="0" applyFont="1" applyFill="1"/>
    <xf numFmtId="165" fontId="3" fillId="23" borderId="0" xfId="0" applyNumberFormat="1" applyFont="1" applyFill="1"/>
    <xf numFmtId="0" fontId="3" fillId="23" borderId="0" xfId="0" applyFont="1" applyFill="1" applyAlignment="1">
      <alignment horizontal="left"/>
    </xf>
    <xf numFmtId="0" fontId="8" fillId="23" borderId="0" xfId="1" applyFont="1" applyFill="1" applyAlignment="1">
      <alignment horizontal="left"/>
    </xf>
    <xf numFmtId="0" fontId="9" fillId="23" borderId="0" xfId="1" applyFont="1" applyFill="1" applyAlignment="1">
      <alignment horizontal="left"/>
    </xf>
    <xf numFmtId="0" fontId="25" fillId="23" borderId="0" xfId="1" applyFont="1" applyFill="1" applyAlignment="1">
      <alignment horizontal="left"/>
    </xf>
    <xf numFmtId="0" fontId="10" fillId="23" borderId="0" xfId="1" applyFont="1" applyFill="1" applyAlignment="1">
      <alignment horizontal="right"/>
    </xf>
    <xf numFmtId="0" fontId="11" fillId="23" borderId="0" xfId="1" applyFont="1" applyFill="1"/>
    <xf numFmtId="0" fontId="10" fillId="23" borderId="0" xfId="1" applyFont="1" applyFill="1" applyAlignment="1">
      <alignment horizontal="left"/>
    </xf>
    <xf numFmtId="0" fontId="24" fillId="23" borderId="0" xfId="1" applyFont="1" applyFill="1" applyAlignment="1">
      <alignment horizontal="left"/>
    </xf>
    <xf numFmtId="49" fontId="11" fillId="23" borderId="0" xfId="1" applyNumberFormat="1" applyFont="1" applyFill="1"/>
    <xf numFmtId="0" fontId="13" fillId="23" borderId="0" xfId="1" applyFont="1" applyFill="1" applyAlignment="1">
      <alignment horizontal="left"/>
    </xf>
    <xf numFmtId="0" fontId="11" fillId="23" borderId="0" xfId="1" applyFont="1" applyFill="1" applyAlignment="1">
      <alignment horizontal="left"/>
    </xf>
    <xf numFmtId="4" fontId="11" fillId="23" borderId="0" xfId="1" applyNumberFormat="1" applyFont="1" applyFill="1" applyAlignment="1">
      <alignment horizontal="right"/>
    </xf>
    <xf numFmtId="0" fontId="10" fillId="23" borderId="0" xfId="2" applyFont="1" applyFill="1"/>
    <xf numFmtId="0" fontId="10" fillId="23" borderId="0" xfId="1" applyFont="1" applyFill="1"/>
    <xf numFmtId="0" fontId="11" fillId="23" borderId="0" xfId="2" applyFont="1" applyFill="1"/>
    <xf numFmtId="0" fontId="13" fillId="23" borderId="0" xfId="2" applyFont="1" applyFill="1" applyAlignment="1">
      <alignment horizontal="left" vertical="center"/>
    </xf>
    <xf numFmtId="0" fontId="10" fillId="23" borderId="4" xfId="2" applyFont="1" applyFill="1" applyBorder="1" applyAlignment="1">
      <alignment horizontal="left" vertical="center"/>
    </xf>
    <xf numFmtId="4" fontId="10" fillId="23" borderId="4" xfId="2" applyNumberFormat="1" applyFont="1" applyFill="1" applyBorder="1" applyAlignment="1">
      <alignment horizontal="right" vertical="center"/>
    </xf>
    <xf numFmtId="4" fontId="11" fillId="23" borderId="5" xfId="1" applyNumberFormat="1" applyFont="1" applyFill="1" applyBorder="1" applyAlignment="1">
      <alignment horizontal="right"/>
    </xf>
    <xf numFmtId="0" fontId="13" fillId="23" borderId="0" xfId="1" quotePrefix="1" applyFont="1" applyFill="1" applyAlignment="1">
      <alignment horizontal="left"/>
    </xf>
    <xf numFmtId="0" fontId="2" fillId="23" borderId="0" xfId="1" applyFont="1" applyFill="1" applyAlignment="1">
      <alignment horizontal="left"/>
    </xf>
    <xf numFmtId="4" fontId="10" fillId="23" borderId="0" xfId="1" applyNumberFormat="1" applyFont="1" applyFill="1" applyAlignment="1">
      <alignment horizontal="right"/>
    </xf>
    <xf numFmtId="0" fontId="13" fillId="23" borderId="0" xfId="2" applyFont="1" applyFill="1" applyAlignment="1">
      <alignment horizontal="left"/>
    </xf>
    <xf numFmtId="4" fontId="11" fillId="23" borderId="0" xfId="2" applyNumberFormat="1" applyFont="1" applyFill="1" applyAlignment="1">
      <alignment horizontal="right"/>
    </xf>
    <xf numFmtId="0" fontId="23" fillId="23" borderId="0" xfId="1" applyFont="1" applyFill="1" applyAlignment="1">
      <alignment horizontal="left"/>
    </xf>
    <xf numFmtId="0" fontId="23" fillId="23" borderId="0" xfId="2" applyFont="1" applyFill="1" applyAlignment="1">
      <alignment horizontal="left"/>
    </xf>
    <xf numFmtId="4" fontId="10" fillId="23" borderId="0" xfId="2" applyNumberFormat="1" applyFont="1" applyFill="1" applyAlignment="1">
      <alignment horizontal="right"/>
    </xf>
    <xf numFmtId="0" fontId="13" fillId="23" borderId="0" xfId="1" applyFont="1" applyFill="1"/>
    <xf numFmtId="0" fontId="23" fillId="23" borderId="0" xfId="1" applyFont="1" applyFill="1"/>
    <xf numFmtId="0" fontId="22" fillId="23" borderId="0" xfId="1" applyFont="1" applyFill="1"/>
    <xf numFmtId="0" fontId="22" fillId="23" borderId="4" xfId="2" applyFont="1" applyFill="1" applyBorder="1" applyAlignment="1">
      <alignment horizontal="left" vertical="center"/>
    </xf>
    <xf numFmtId="0" fontId="23" fillId="23" borderId="4" xfId="2" applyFont="1" applyFill="1" applyBorder="1"/>
    <xf numFmtId="4" fontId="22" fillId="23" borderId="4" xfId="2" applyNumberFormat="1" applyFont="1" applyFill="1" applyBorder="1" applyAlignment="1">
      <alignment horizontal="right" vertical="center"/>
    </xf>
    <xf numFmtId="0" fontId="32" fillId="23" borderId="4" xfId="0" applyFont="1" applyFill="1" applyBorder="1" applyAlignment="1">
      <alignment vertical="center"/>
    </xf>
    <xf numFmtId="165" fontId="4" fillId="23" borderId="9" xfId="0" applyNumberFormat="1" applyFont="1" applyFill="1" applyBorder="1" applyAlignment="1">
      <alignment horizontal="right"/>
    </xf>
    <xf numFmtId="165" fontId="3" fillId="23" borderId="9" xfId="0" applyNumberFormat="1" applyFont="1" applyFill="1" applyBorder="1"/>
    <xf numFmtId="0" fontId="3" fillId="22" borderId="9" xfId="0" applyFont="1" applyFill="1" applyBorder="1" applyAlignment="1" applyProtection="1">
      <alignment horizontal="left"/>
      <protection locked="0"/>
    </xf>
    <xf numFmtId="0" fontId="3" fillId="22" borderId="9" xfId="0" applyFont="1" applyFill="1" applyBorder="1" applyAlignment="1" applyProtection="1">
      <alignment wrapText="1"/>
      <protection locked="0"/>
    </xf>
    <xf numFmtId="165" fontId="3" fillId="22" borderId="9" xfId="0" applyNumberFormat="1" applyFont="1" applyFill="1" applyBorder="1" applyProtection="1">
      <protection locked="0"/>
    </xf>
    <xf numFmtId="0" fontId="4" fillId="23" borderId="4" xfId="0" applyFont="1" applyFill="1" applyBorder="1" applyAlignment="1">
      <alignment horizontal="center"/>
    </xf>
    <xf numFmtId="49" fontId="4" fillId="23" borderId="4" xfId="0" applyNumberFormat="1" applyFont="1" applyFill="1" applyBorder="1" applyAlignment="1">
      <alignment horizontal="left"/>
    </xf>
    <xf numFmtId="0" fontId="4" fillId="23" borderId="4" xfId="0" applyFont="1" applyFill="1" applyBorder="1"/>
    <xf numFmtId="165" fontId="4" fillId="23" borderId="4" xfId="0" applyNumberFormat="1" applyFont="1" applyFill="1" applyBorder="1" applyAlignment="1">
      <alignment horizontal="right"/>
    </xf>
    <xf numFmtId="0" fontId="3" fillId="23" borderId="4" xfId="0" applyFont="1" applyFill="1" applyBorder="1" applyAlignment="1">
      <alignment horizontal="center"/>
    </xf>
    <xf numFmtId="49" fontId="3" fillId="23" borderId="4" xfId="0" applyNumberFormat="1" applyFont="1" applyFill="1" applyBorder="1" applyAlignment="1">
      <alignment horizontal="left"/>
    </xf>
    <xf numFmtId="0" fontId="3" fillId="23" borderId="4" xfId="0" applyFont="1" applyFill="1" applyBorder="1"/>
    <xf numFmtId="165" fontId="3" fillId="23" borderId="4" xfId="0" applyNumberFormat="1" applyFont="1" applyFill="1" applyBorder="1"/>
    <xf numFmtId="0" fontId="5" fillId="23" borderId="4" xfId="0" applyFont="1" applyFill="1" applyBorder="1"/>
    <xf numFmtId="165" fontId="4" fillId="23" borderId="4" xfId="0" applyNumberFormat="1" applyFont="1" applyFill="1" applyBorder="1"/>
    <xf numFmtId="165" fontId="6" fillId="23" borderId="4" xfId="0" applyNumberFormat="1" applyFont="1" applyFill="1" applyBorder="1" applyAlignment="1">
      <alignment horizontal="right"/>
    </xf>
    <xf numFmtId="0" fontId="27" fillId="23" borderId="0" xfId="0" applyFont="1" applyFill="1"/>
    <xf numFmtId="0" fontId="30" fillId="23" borderId="0" xfId="0" applyFont="1" applyFill="1" applyAlignment="1">
      <alignment horizontal="left"/>
    </xf>
    <xf numFmtId="0" fontId="27" fillId="23" borderId="0" xfId="0" applyFont="1" applyFill="1" applyAlignment="1">
      <alignment horizontal="left"/>
    </xf>
    <xf numFmtId="0" fontId="30" fillId="23" borderId="4" xfId="0" applyFont="1" applyFill="1" applyBorder="1" applyAlignment="1">
      <alignment horizontal="left"/>
    </xf>
    <xf numFmtId="0" fontId="27" fillId="23" borderId="4" xfId="0" applyFont="1" applyFill="1" applyBorder="1" applyAlignment="1">
      <alignment horizontal="left"/>
    </xf>
    <xf numFmtId="165" fontId="3" fillId="23" borderId="4" xfId="0" quotePrefix="1" applyNumberFormat="1" applyFont="1" applyFill="1" applyBorder="1"/>
    <xf numFmtId="0" fontId="3" fillId="23" borderId="4" xfId="0" applyFont="1" applyFill="1" applyBorder="1" applyAlignment="1">
      <alignment horizontal="left"/>
    </xf>
    <xf numFmtId="0" fontId="4" fillId="23" borderId="4" xfId="0" applyFont="1" applyFill="1" applyBorder="1" applyAlignment="1">
      <alignment horizontal="left"/>
    </xf>
    <xf numFmtId="165" fontId="28" fillId="23" borderId="0" xfId="0" applyNumberFormat="1" applyFont="1" applyFill="1"/>
    <xf numFmtId="0" fontId="3" fillId="23" borderId="10" xfId="0" applyFont="1" applyFill="1" applyBorder="1"/>
    <xf numFmtId="165" fontId="3" fillId="23" borderId="2" xfId="0" applyNumberFormat="1" applyFont="1" applyFill="1" applyBorder="1"/>
    <xf numFmtId="0" fontId="3" fillId="23" borderId="11" xfId="0" applyFont="1" applyFill="1" applyBorder="1"/>
    <xf numFmtId="0" fontId="4" fillId="23" borderId="12" xfId="0" applyFont="1" applyFill="1" applyBorder="1"/>
    <xf numFmtId="0" fontId="3" fillId="23" borderId="13" xfId="0" applyFont="1" applyFill="1" applyBorder="1"/>
    <xf numFmtId="0" fontId="3" fillId="23" borderId="12" xfId="0" applyFont="1" applyFill="1" applyBorder="1"/>
    <xf numFmtId="165" fontId="4" fillId="23" borderId="0" xfId="0" applyNumberFormat="1" applyFont="1" applyFill="1"/>
    <xf numFmtId="0" fontId="4" fillId="23" borderId="13" xfId="0" applyFont="1" applyFill="1" applyBorder="1"/>
    <xf numFmtId="0" fontId="3" fillId="23" borderId="14" xfId="0" applyFont="1" applyFill="1" applyBorder="1"/>
    <xf numFmtId="165" fontId="3" fillId="23" borderId="3" xfId="0" applyNumberFormat="1" applyFont="1" applyFill="1" applyBorder="1"/>
    <xf numFmtId="165" fontId="6" fillId="23" borderId="3" xfId="0" applyNumberFormat="1" applyFont="1" applyFill="1" applyBorder="1"/>
    <xf numFmtId="0" fontId="6" fillId="23" borderId="15" xfId="0" applyFont="1" applyFill="1" applyBorder="1"/>
    <xf numFmtId="165" fontId="27" fillId="23" borderId="0" xfId="0" applyNumberFormat="1" applyFont="1" applyFill="1"/>
    <xf numFmtId="0" fontId="6" fillId="23" borderId="0" xfId="0" applyFont="1" applyFill="1"/>
    <xf numFmtId="165" fontId="29" fillId="23" borderId="0" xfId="0" applyNumberFormat="1" applyFont="1" applyFill="1"/>
    <xf numFmtId="165" fontId="6" fillId="23" borderId="0" xfId="0" applyNumberFormat="1" applyFont="1" applyFill="1"/>
    <xf numFmtId="0" fontId="4" fillId="23" borderId="9" xfId="0" applyFont="1" applyFill="1" applyBorder="1" applyAlignment="1">
      <alignment horizontal="right"/>
    </xf>
    <xf numFmtId="164" fontId="4" fillId="23" borderId="9" xfId="0" applyNumberFormat="1" applyFont="1" applyFill="1" applyBorder="1" applyAlignment="1">
      <alignment horizontal="right"/>
    </xf>
    <xf numFmtId="0" fontId="3" fillId="23" borderId="9" xfId="0" applyFont="1" applyFill="1" applyBorder="1"/>
    <xf numFmtId="165" fontId="4" fillId="23" borderId="9" xfId="0" applyNumberFormat="1" applyFont="1" applyFill="1" applyBorder="1"/>
    <xf numFmtId="0" fontId="3" fillId="23" borderId="0" xfId="0" applyFont="1" applyFill="1" applyAlignment="1">
      <alignment wrapText="1"/>
    </xf>
    <xf numFmtId="164" fontId="3" fillId="23" borderId="0" xfId="0" applyNumberFormat="1" applyFont="1" applyFill="1" applyAlignment="1">
      <alignment horizontal="center"/>
    </xf>
    <xf numFmtId="164" fontId="3" fillId="23" borderId="0" xfId="0" applyNumberFormat="1" applyFont="1" applyFill="1"/>
    <xf numFmtId="0" fontId="31" fillId="23" borderId="0" xfId="0" applyFont="1" applyFill="1" applyAlignment="1">
      <alignment horizontal="left"/>
    </xf>
    <xf numFmtId="0" fontId="33" fillId="23" borderId="0" xfId="0" quotePrefix="1" applyFont="1" applyFill="1"/>
    <xf numFmtId="0" fontId="33" fillId="23" borderId="0" xfId="0" applyFont="1" applyFill="1"/>
    <xf numFmtId="0" fontId="27" fillId="0" borderId="0" xfId="0" applyFont="1"/>
    <xf numFmtId="165" fontId="4" fillId="23" borderId="9" xfId="0" applyNumberFormat="1" applyFont="1" applyFill="1" applyBorder="1" applyAlignment="1">
      <alignment horizontal="center"/>
    </xf>
    <xf numFmtId="164" fontId="4" fillId="23" borderId="8" xfId="0" applyNumberFormat="1" applyFont="1" applyFill="1" applyBorder="1" applyAlignment="1">
      <alignment horizontal="center"/>
    </xf>
    <xf numFmtId="165" fontId="4" fillId="23" borderId="1" xfId="0" applyNumberFormat="1" applyFont="1" applyFill="1" applyBorder="1" applyAlignment="1">
      <alignment horizontal="right"/>
    </xf>
    <xf numFmtId="49" fontId="4" fillId="23" borderId="0" xfId="0" applyNumberFormat="1" applyFont="1" applyFill="1" applyAlignment="1">
      <alignment horizontal="left"/>
    </xf>
    <xf numFmtId="49" fontId="4" fillId="23" borderId="0" xfId="0" applyNumberFormat="1" applyFont="1" applyFill="1" applyAlignment="1">
      <alignment horizontal="left" wrapText="1"/>
    </xf>
    <xf numFmtId="165" fontId="3" fillId="23" borderId="9" xfId="0" applyNumberFormat="1" applyFont="1" applyFill="1" applyBorder="1" applyAlignment="1">
      <alignment horizontal="center"/>
    </xf>
    <xf numFmtId="164" fontId="3" fillId="23" borderId="8" xfId="0" applyNumberFormat="1" applyFont="1" applyFill="1" applyBorder="1" applyAlignment="1">
      <alignment horizontal="center"/>
    </xf>
    <xf numFmtId="165" fontId="3" fillId="23" borderId="1" xfId="0" applyNumberFormat="1" applyFont="1" applyFill="1" applyBorder="1"/>
    <xf numFmtId="0" fontId="4" fillId="23" borderId="0" xfId="0" applyFont="1" applyFill="1" applyAlignment="1">
      <alignment wrapText="1"/>
    </xf>
    <xf numFmtId="0" fontId="3" fillId="23" borderId="9" xfId="0" applyFont="1" applyFill="1" applyBorder="1" applyAlignment="1">
      <alignment horizontal="left"/>
    </xf>
    <xf numFmtId="0" fontId="3" fillId="23" borderId="9" xfId="0" applyFont="1" applyFill="1" applyBorder="1" applyAlignment="1">
      <alignment wrapText="1"/>
    </xf>
    <xf numFmtId="164" fontId="3" fillId="23" borderId="9" xfId="0" applyNumberFormat="1" applyFont="1" applyFill="1" applyBorder="1" applyAlignment="1">
      <alignment horizontal="center"/>
    </xf>
    <xf numFmtId="164" fontId="4" fillId="23" borderId="1" xfId="0" applyNumberFormat="1" applyFont="1" applyFill="1" applyBorder="1" applyAlignment="1">
      <alignment horizontal="right"/>
    </xf>
    <xf numFmtId="0" fontId="4" fillId="23" borderId="9" xfId="0" applyFont="1" applyFill="1" applyBorder="1" applyAlignment="1">
      <alignment horizontal="left"/>
    </xf>
    <xf numFmtId="0" fontId="4" fillId="23" borderId="9" xfId="0" applyFont="1" applyFill="1" applyBorder="1" applyAlignment="1">
      <alignment wrapText="1"/>
    </xf>
    <xf numFmtId="164" fontId="4" fillId="23" borderId="9" xfId="0" applyNumberFormat="1" applyFont="1" applyFill="1" applyBorder="1" applyAlignment="1">
      <alignment horizontal="center"/>
    </xf>
    <xf numFmtId="164" fontId="3" fillId="23" borderId="1" xfId="0" applyNumberFormat="1" applyFont="1" applyFill="1" applyBorder="1"/>
    <xf numFmtId="165" fontId="4" fillId="23" borderId="1" xfId="0" applyNumberFormat="1" applyFont="1" applyFill="1" applyBorder="1"/>
    <xf numFmtId="166" fontId="3" fillId="23" borderId="1" xfId="0" applyNumberFormat="1" applyFont="1" applyFill="1" applyBorder="1"/>
    <xf numFmtId="0" fontId="35" fillId="23" borderId="4" xfId="0" applyFont="1" applyFill="1" applyBorder="1"/>
    <xf numFmtId="0" fontId="2" fillId="23" borderId="0" xfId="2" applyFont="1" applyFill="1"/>
    <xf numFmtId="0" fontId="2" fillId="23" borderId="4" xfId="2" applyFont="1" applyFill="1" applyBorder="1"/>
    <xf numFmtId="0" fontId="2" fillId="23" borderId="5" xfId="1" applyFont="1" applyFill="1" applyBorder="1" applyAlignment="1">
      <alignment horizontal="left"/>
    </xf>
    <xf numFmtId="0" fontId="2" fillId="23" borderId="4" xfId="2" applyFont="1" applyFill="1" applyBorder="1" applyAlignment="1">
      <alignment vertical="center"/>
    </xf>
    <xf numFmtId="0" fontId="2" fillId="23" borderId="0" xfId="1" applyFont="1" applyFill="1"/>
    <xf numFmtId="0" fontId="3" fillId="0" borderId="4" xfId="0" applyFont="1" applyBorder="1"/>
    <xf numFmtId="0" fontId="3" fillId="0" borderId="4" xfId="0" applyFont="1" applyBorder="1" applyAlignment="1">
      <alignment horizontal="left"/>
    </xf>
    <xf numFmtId="0" fontId="36" fillId="0" borderId="4" xfId="0" applyFont="1" applyBorder="1"/>
    <xf numFmtId="0" fontId="13" fillId="23" borderId="0" xfId="49" applyFont="1" applyFill="1"/>
    <xf numFmtId="0" fontId="3" fillId="24" borderId="12" xfId="0" applyFont="1" applyFill="1" applyBorder="1"/>
    <xf numFmtId="0" fontId="39" fillId="23" borderId="12" xfId="0" applyFont="1" applyFill="1" applyBorder="1"/>
    <xf numFmtId="0" fontId="39" fillId="23" borderId="13" xfId="0" applyFont="1" applyFill="1" applyBorder="1"/>
    <xf numFmtId="0" fontId="29" fillId="23" borderId="0" xfId="0" applyFont="1" applyFill="1"/>
    <xf numFmtId="165" fontId="40" fillId="23" borderId="4" xfId="0" applyNumberFormat="1" applyFont="1" applyFill="1" applyBorder="1"/>
    <xf numFmtId="0" fontId="40" fillId="23" borderId="0" xfId="0" applyFont="1" applyFill="1"/>
    <xf numFmtId="165" fontId="40" fillId="23" borderId="0" xfId="0" applyNumberFormat="1" applyFont="1" applyFill="1"/>
    <xf numFmtId="0" fontId="29" fillId="23" borderId="12" xfId="0" applyFont="1" applyFill="1" applyBorder="1"/>
    <xf numFmtId="0" fontId="29" fillId="23" borderId="13" xfId="0" applyFont="1" applyFill="1" applyBorder="1"/>
    <xf numFmtId="0" fontId="40" fillId="23" borderId="12" xfId="0" applyFont="1" applyFill="1" applyBorder="1"/>
    <xf numFmtId="0" fontId="40" fillId="23" borderId="13" xfId="0" applyFont="1" applyFill="1" applyBorder="1"/>
    <xf numFmtId="49" fontId="12" fillId="23" borderId="2" xfId="1" applyNumberFormat="1" applyFont="1" applyFill="1" applyBorder="1" applyAlignment="1">
      <alignment horizontal="left" vertical="center"/>
    </xf>
    <xf numFmtId="49" fontId="12" fillId="23" borderId="3" xfId="1" applyNumberFormat="1" applyFont="1" applyFill="1" applyBorder="1" applyAlignment="1">
      <alignment horizontal="left" vertical="center"/>
    </xf>
    <xf numFmtId="49" fontId="25" fillId="23" borderId="2" xfId="1" applyNumberFormat="1" applyFont="1" applyFill="1" applyBorder="1" applyAlignment="1">
      <alignment horizontal="left" vertical="center"/>
    </xf>
    <xf numFmtId="49" fontId="25" fillId="23" borderId="3" xfId="1" applyNumberFormat="1" applyFont="1" applyFill="1" applyBorder="1" applyAlignment="1">
      <alignment horizontal="left" vertical="center"/>
    </xf>
    <xf numFmtId="49" fontId="10" fillId="22" borderId="2" xfId="1" applyNumberFormat="1" applyFont="1" applyFill="1" applyBorder="1" applyAlignment="1">
      <alignment horizontal="right" vertical="center"/>
    </xf>
    <xf numFmtId="49" fontId="10" fillId="22" borderId="3" xfId="1" applyNumberFormat="1" applyFont="1" applyFill="1" applyBorder="1" applyAlignment="1">
      <alignment horizontal="right" vertical="center"/>
    </xf>
    <xf numFmtId="49" fontId="9" fillId="23" borderId="2" xfId="1" applyNumberFormat="1" applyFont="1" applyFill="1" applyBorder="1" applyAlignment="1">
      <alignment horizontal="left" vertical="center"/>
    </xf>
    <xf numFmtId="49" fontId="9" fillId="23" borderId="3" xfId="1" applyNumberFormat="1" applyFont="1" applyFill="1" applyBorder="1" applyAlignment="1">
      <alignment horizontal="left" vertical="center"/>
    </xf>
    <xf numFmtId="0" fontId="35" fillId="23" borderId="4" xfId="0" applyFont="1" applyFill="1" applyBorder="1" applyAlignment="1">
      <alignment horizontal="center"/>
    </xf>
    <xf numFmtId="49" fontId="35" fillId="23" borderId="4" xfId="0" applyNumberFormat="1" applyFont="1" applyFill="1" applyBorder="1" applyAlignment="1">
      <alignment horizontal="left"/>
    </xf>
    <xf numFmtId="165" fontId="35" fillId="23" borderId="4" xfId="0" applyNumberFormat="1" applyFont="1" applyFill="1" applyBorder="1"/>
    <xf numFmtId="0" fontId="35" fillId="23" borderId="0" xfId="0" applyFont="1" applyFill="1"/>
    <xf numFmtId="0" fontId="41" fillId="23" borderId="4" xfId="0" applyFont="1" applyFill="1" applyBorder="1" applyAlignment="1">
      <alignment horizontal="center"/>
    </xf>
    <xf numFmtId="49" fontId="41" fillId="23" borderId="4" xfId="0" applyNumberFormat="1" applyFont="1" applyFill="1" applyBorder="1" applyAlignment="1">
      <alignment horizontal="left"/>
    </xf>
    <xf numFmtId="0" fontId="41" fillId="23" borderId="4" xfId="0" applyFont="1" applyFill="1" applyBorder="1"/>
    <xf numFmtId="165" fontId="41" fillId="23" borderId="4" xfId="0" applyNumberFormat="1" applyFont="1" applyFill="1" applyBorder="1"/>
    <xf numFmtId="0" fontId="41" fillId="23" borderId="0" xfId="0" applyFont="1" applyFill="1"/>
    <xf numFmtId="0" fontId="35" fillId="23" borderId="4" xfId="0" applyFont="1" applyFill="1" applyBorder="1" applyAlignment="1">
      <alignment horizontal="left"/>
    </xf>
    <xf numFmtId="0" fontId="41" fillId="23" borderId="4" xfId="0" applyFont="1" applyFill="1" applyBorder="1" applyAlignment="1">
      <alignment horizontal="left"/>
    </xf>
    <xf numFmtId="0" fontId="41" fillId="0" borderId="4" xfId="0" applyFont="1" applyBorder="1"/>
  </cellXfs>
  <cellStyles count="50">
    <cellStyle name="Dezimal 2" xfId="3" xr:uid="{00000000-0005-0000-0000-000000000000}"/>
    <cellStyle name="Dezimal 3" xfId="4" xr:uid="{00000000-0005-0000-0000-000001000000}"/>
    <cellStyle name="Dezimal 3 2" xfId="5" xr:uid="{00000000-0005-0000-0000-000002000000}"/>
    <cellStyle name="Prozent 2" xfId="6" xr:uid="{00000000-0005-0000-0000-000003000000}"/>
    <cellStyle name="SAPBEXaggData" xfId="7" xr:uid="{00000000-0005-0000-0000-000004000000}"/>
    <cellStyle name="SAPBEXaggDataEmph" xfId="8" xr:uid="{00000000-0005-0000-0000-000005000000}"/>
    <cellStyle name="SAPBEXaggItem" xfId="9" xr:uid="{00000000-0005-0000-0000-000006000000}"/>
    <cellStyle name="SAPBEXaggItemX" xfId="10" xr:uid="{00000000-0005-0000-0000-000007000000}"/>
    <cellStyle name="SAPBEXchaText" xfId="11" xr:uid="{00000000-0005-0000-0000-000008000000}"/>
    <cellStyle name="SAPBEXexcBad7" xfId="12" xr:uid="{00000000-0005-0000-0000-000009000000}"/>
    <cellStyle name="SAPBEXexcBad8" xfId="13" xr:uid="{00000000-0005-0000-0000-00000A000000}"/>
    <cellStyle name="SAPBEXexcBad9" xfId="14" xr:uid="{00000000-0005-0000-0000-00000B000000}"/>
    <cellStyle name="SAPBEXexcCritical4" xfId="15" xr:uid="{00000000-0005-0000-0000-00000C000000}"/>
    <cellStyle name="SAPBEXexcCritical5" xfId="16" xr:uid="{00000000-0005-0000-0000-00000D000000}"/>
    <cellStyle name="SAPBEXexcCritical6" xfId="17" xr:uid="{00000000-0005-0000-0000-00000E000000}"/>
    <cellStyle name="SAPBEXexcGood1" xfId="18" xr:uid="{00000000-0005-0000-0000-00000F000000}"/>
    <cellStyle name="SAPBEXexcGood2" xfId="19" xr:uid="{00000000-0005-0000-0000-000010000000}"/>
    <cellStyle name="SAPBEXexcGood3" xfId="20" xr:uid="{00000000-0005-0000-0000-000011000000}"/>
    <cellStyle name="SAPBEXfilterDrill" xfId="21" xr:uid="{00000000-0005-0000-0000-000012000000}"/>
    <cellStyle name="SAPBEXfilterItem" xfId="22" xr:uid="{00000000-0005-0000-0000-000013000000}"/>
    <cellStyle name="SAPBEXfilterText" xfId="23" xr:uid="{00000000-0005-0000-0000-000014000000}"/>
    <cellStyle name="SAPBEXformats" xfId="24" xr:uid="{00000000-0005-0000-0000-000015000000}"/>
    <cellStyle name="SAPBEXheaderItem" xfId="25" xr:uid="{00000000-0005-0000-0000-000016000000}"/>
    <cellStyle name="SAPBEXheaderText" xfId="26" xr:uid="{00000000-0005-0000-0000-000017000000}"/>
    <cellStyle name="SAPBEXHLevel0" xfId="27" xr:uid="{00000000-0005-0000-0000-000018000000}"/>
    <cellStyle name="SAPBEXHLevel0X" xfId="28" xr:uid="{00000000-0005-0000-0000-000019000000}"/>
    <cellStyle name="SAPBEXHLevel1" xfId="29" xr:uid="{00000000-0005-0000-0000-00001A000000}"/>
    <cellStyle name="SAPBEXHLevel1X" xfId="30" xr:uid="{00000000-0005-0000-0000-00001B000000}"/>
    <cellStyle name="SAPBEXHLevel2" xfId="31" xr:uid="{00000000-0005-0000-0000-00001C000000}"/>
    <cellStyle name="SAPBEXHLevel2X" xfId="32" xr:uid="{00000000-0005-0000-0000-00001D000000}"/>
    <cellStyle name="SAPBEXHLevel3" xfId="33" xr:uid="{00000000-0005-0000-0000-00001E000000}"/>
    <cellStyle name="SAPBEXHLevel3X" xfId="34" xr:uid="{00000000-0005-0000-0000-00001F000000}"/>
    <cellStyle name="SAPBEXresData" xfId="35" xr:uid="{00000000-0005-0000-0000-000020000000}"/>
    <cellStyle name="SAPBEXresDataEmph" xfId="36" xr:uid="{00000000-0005-0000-0000-000021000000}"/>
    <cellStyle name="SAPBEXresItem" xfId="37" xr:uid="{00000000-0005-0000-0000-000022000000}"/>
    <cellStyle name="SAPBEXresItemX" xfId="38" xr:uid="{00000000-0005-0000-0000-000023000000}"/>
    <cellStyle name="SAPBEXstdData" xfId="39" xr:uid="{00000000-0005-0000-0000-000024000000}"/>
    <cellStyle name="SAPBEXstdDataEmph" xfId="40" xr:uid="{00000000-0005-0000-0000-000025000000}"/>
    <cellStyle name="SAPBEXstdItem" xfId="41" xr:uid="{00000000-0005-0000-0000-000026000000}"/>
    <cellStyle name="SAPBEXstdItemX" xfId="42" xr:uid="{00000000-0005-0000-0000-000027000000}"/>
    <cellStyle name="SAPBEXtitle" xfId="43" xr:uid="{00000000-0005-0000-0000-000028000000}"/>
    <cellStyle name="SAPBEXundefined" xfId="44" xr:uid="{00000000-0005-0000-0000-000029000000}"/>
    <cellStyle name="Standard" xfId="0" builtinId="0"/>
    <cellStyle name="Standard 2" xfId="2" xr:uid="{00000000-0005-0000-0000-00002B000000}"/>
    <cellStyle name="Standard 2 2" xfId="45" xr:uid="{00000000-0005-0000-0000-00002C000000}"/>
    <cellStyle name="Standard 2 3" xfId="49" xr:uid="{00000000-0005-0000-0000-00002D000000}"/>
    <cellStyle name="Standard 3" xfId="46" xr:uid="{00000000-0005-0000-0000-00002E000000}"/>
    <cellStyle name="Standard 3 2" xfId="47" xr:uid="{00000000-0005-0000-0000-00002F000000}"/>
    <cellStyle name="Standard 4" xfId="48" xr:uid="{00000000-0005-0000-0000-000030000000}"/>
    <cellStyle name="Standard 5" xfId="1" xr:uid="{00000000-0005-0000-0000-00003100000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EEECE1"/>
        </patternFill>
      </fill>
    </dxf>
    <dxf>
      <fill>
        <patternFill>
          <bgColor rgb="FFFFFF00"/>
        </patternFill>
      </fill>
    </dxf>
    <dxf>
      <fill>
        <patternFill>
          <bgColor rgb="FFFFFF00"/>
        </patternFill>
      </fill>
    </dxf>
    <dxf>
      <fill>
        <patternFill>
          <bgColor rgb="FFEEECE1"/>
        </patternFill>
      </fill>
    </dxf>
  </dxfs>
  <tableStyles count="0" defaultTableStyle="TableStyleMedium9" defaultPivotStyle="PivotStyleLight16"/>
  <colors>
    <mruColors>
      <color rgb="FF0076BD"/>
      <color rgb="FFEEECE1"/>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885444</xdr:colOff>
      <xdr:row>4</xdr:row>
      <xdr:rowOff>49149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761744" cy="573024"/>
        </a:xfrm>
        <a:prstGeom prst="rect">
          <a:avLst/>
        </a:prstGeom>
      </xdr:spPr>
    </xdr:pic>
    <xdr:clientData/>
  </xdr:twoCellAnchor>
</xdr:wsDr>
</file>

<file path=xl/theme/theme1.xml><?xml version="1.0" encoding="utf-8"?>
<a:theme xmlns:a="http://schemas.openxmlformats.org/drawingml/2006/main" name="DJI">
  <a:themeElements>
    <a:clrScheme name="DJI">
      <a:dk1>
        <a:srgbClr val="000000"/>
      </a:dk1>
      <a:lt1>
        <a:srgbClr val="FFFFFF"/>
      </a:lt1>
      <a:dk2>
        <a:srgbClr val="333333"/>
      </a:dk2>
      <a:lt2>
        <a:srgbClr val="EAEAEA"/>
      </a:lt2>
      <a:accent1>
        <a:srgbClr val="006AD4"/>
      </a:accent1>
      <a:accent2>
        <a:srgbClr val="00ADEE"/>
      </a:accent2>
      <a:accent3>
        <a:srgbClr val="004B96"/>
      </a:accent3>
      <a:accent4>
        <a:srgbClr val="9DCEFF"/>
      </a:accent4>
      <a:accent5>
        <a:srgbClr val="92001C"/>
      </a:accent5>
      <a:accent6>
        <a:srgbClr val="E2AC00"/>
      </a:accent6>
      <a:hlink>
        <a:srgbClr val="006AD4"/>
      </a:hlink>
      <a:folHlink>
        <a:srgbClr val="006AD4"/>
      </a:folHlink>
    </a:clrScheme>
    <a:fontScheme name="DJ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7:Q305"/>
  <sheetViews>
    <sheetView tabSelected="1" zoomScaleNormal="100" workbookViewId="0">
      <selection activeCell="B7" sqref="B7"/>
    </sheetView>
  </sheetViews>
  <sheetFormatPr baseColWidth="10" defaultColWidth="11" defaultRowHeight="11.25" outlineLevelCol="1" x14ac:dyDescent="0.2"/>
  <cols>
    <col min="1" max="1" width="6.625" style="10" customWidth="1"/>
    <col min="2" max="2" width="4.875" style="12" bestFit="1" customWidth="1"/>
    <col min="3" max="3" width="41.5" style="91" customWidth="1"/>
    <col min="4" max="9" width="10.625" style="11" customWidth="1"/>
    <col min="10" max="10" width="3.125" style="92" hidden="1" customWidth="1" outlineLevel="1"/>
    <col min="11" max="11" width="10.625" style="11" hidden="1" customWidth="1" outlineLevel="1"/>
    <col min="12" max="12" width="40.625" style="91" customWidth="1" collapsed="1"/>
    <col min="13" max="13" width="2.125" style="91" customWidth="1"/>
    <col min="14" max="14" width="9.625" style="93" hidden="1" customWidth="1" outlineLevel="1"/>
    <col min="15" max="16" width="10.625" style="11" hidden="1" customWidth="1" outlineLevel="1"/>
    <col min="17" max="17" width="1.75" style="10" customWidth="1" collapsed="1"/>
    <col min="18" max="16384" width="11" style="10"/>
  </cols>
  <sheetData>
    <row r="7" spans="2:12" ht="22.5" x14ac:dyDescent="0.45">
      <c r="B7" s="94" t="s">
        <v>811</v>
      </c>
    </row>
    <row r="9" spans="2:12" ht="15.75" x14ac:dyDescent="0.2">
      <c r="B9" s="45" t="s">
        <v>801</v>
      </c>
      <c r="C9" s="45"/>
      <c r="D9" s="45"/>
      <c r="E9" s="45"/>
      <c r="F9" s="45"/>
      <c r="G9" s="45"/>
      <c r="H9" s="45"/>
      <c r="I9" s="45"/>
      <c r="J9" s="45"/>
      <c r="K9" s="45"/>
      <c r="L9" s="45"/>
    </row>
    <row r="11" spans="2:12" ht="12" x14ac:dyDescent="0.2">
      <c r="B11" s="95" t="s">
        <v>696</v>
      </c>
      <c r="C11" s="95"/>
      <c r="D11" s="10"/>
      <c r="E11" s="10"/>
      <c r="F11" s="10"/>
      <c r="G11" s="10"/>
    </row>
    <row r="12" spans="2:12" ht="12" x14ac:dyDescent="0.2">
      <c r="B12" s="95" t="s">
        <v>803</v>
      </c>
      <c r="C12" s="95"/>
      <c r="D12" s="10"/>
      <c r="E12" s="10"/>
      <c r="F12" s="10"/>
      <c r="G12" s="10"/>
    </row>
    <row r="13" spans="2:12" ht="12" x14ac:dyDescent="0.2">
      <c r="B13" s="95" t="s">
        <v>773</v>
      </c>
      <c r="C13" s="95"/>
      <c r="D13" s="10"/>
      <c r="E13" s="10"/>
      <c r="F13" s="10"/>
      <c r="G13" s="10"/>
    </row>
    <row r="14" spans="2:12" ht="12" x14ac:dyDescent="0.2">
      <c r="B14" s="95" t="s">
        <v>804</v>
      </c>
      <c r="C14" s="95"/>
    </row>
    <row r="15" spans="2:12" ht="12" x14ac:dyDescent="0.2">
      <c r="B15" s="96" t="s">
        <v>774</v>
      </c>
      <c r="C15" s="96"/>
    </row>
    <row r="16" spans="2:12" ht="12" x14ac:dyDescent="0.2">
      <c r="B16" s="96" t="s">
        <v>775</v>
      </c>
      <c r="C16" s="96"/>
    </row>
    <row r="17" spans="2:16" ht="12" x14ac:dyDescent="0.2">
      <c r="B17" s="96" t="s">
        <v>694</v>
      </c>
      <c r="C17" s="96"/>
    </row>
    <row r="18" spans="2:16" ht="12" x14ac:dyDescent="0.2">
      <c r="B18" s="96" t="s">
        <v>695</v>
      </c>
      <c r="C18" s="96"/>
    </row>
    <row r="19" spans="2:16" ht="12" x14ac:dyDescent="0.2">
      <c r="B19" s="96" t="s">
        <v>776</v>
      </c>
      <c r="C19" s="96"/>
    </row>
    <row r="20" spans="2:16" ht="12" x14ac:dyDescent="0.2">
      <c r="B20" s="95" t="s">
        <v>697</v>
      </c>
      <c r="C20" s="95"/>
    </row>
    <row r="21" spans="2:16" ht="12" x14ac:dyDescent="0.2">
      <c r="B21" s="96" t="s">
        <v>698</v>
      </c>
      <c r="C21" s="96"/>
      <c r="D21" s="10"/>
      <c r="E21" s="10"/>
      <c r="F21" s="10"/>
      <c r="G21" s="10"/>
    </row>
    <row r="22" spans="2:16" ht="12" x14ac:dyDescent="0.2">
      <c r="B22" s="96" t="s">
        <v>915</v>
      </c>
      <c r="C22" s="96"/>
      <c r="D22" s="10"/>
      <c r="E22" s="10"/>
      <c r="F22" s="10"/>
      <c r="G22" s="10"/>
    </row>
    <row r="23" spans="2:16" ht="12" x14ac:dyDescent="0.2">
      <c r="B23" s="96"/>
      <c r="C23" s="96"/>
      <c r="D23" s="10"/>
      <c r="E23" s="10"/>
      <c r="F23" s="10"/>
      <c r="G23" s="10"/>
    </row>
    <row r="24" spans="2:16" ht="12" x14ac:dyDescent="0.2">
      <c r="B24" s="95" t="s">
        <v>805</v>
      </c>
      <c r="C24" s="95"/>
    </row>
    <row r="25" spans="2:16" ht="12" x14ac:dyDescent="0.2">
      <c r="B25" s="96"/>
      <c r="C25" s="95"/>
    </row>
    <row r="26" spans="2:16" ht="12" x14ac:dyDescent="0.2">
      <c r="B26" s="96" t="s">
        <v>809</v>
      </c>
      <c r="C26" s="95"/>
    </row>
    <row r="27" spans="2:16" ht="12" x14ac:dyDescent="0.2">
      <c r="B27" s="96" t="s">
        <v>810</v>
      </c>
      <c r="C27" s="95"/>
    </row>
    <row r="28" spans="2:16" x14ac:dyDescent="0.2">
      <c r="B28" s="10"/>
      <c r="C28" s="10"/>
    </row>
    <row r="29" spans="2:16" ht="15.75" x14ac:dyDescent="0.2">
      <c r="B29" s="45" t="s">
        <v>802</v>
      </c>
      <c r="C29" s="45"/>
      <c r="D29" s="45"/>
      <c r="E29" s="45"/>
      <c r="F29" s="45"/>
      <c r="G29" s="45"/>
      <c r="H29" s="45"/>
      <c r="I29" s="45"/>
      <c r="J29" s="45"/>
      <c r="K29" s="45"/>
      <c r="L29" s="45"/>
    </row>
    <row r="31" spans="2:16" x14ac:dyDescent="0.2">
      <c r="B31" s="10"/>
      <c r="C31" s="10"/>
      <c r="D31" s="10"/>
      <c r="E31" s="97" t="s">
        <v>769</v>
      </c>
      <c r="G31" s="98" t="s">
        <v>626</v>
      </c>
      <c r="H31" s="46" t="s">
        <v>629</v>
      </c>
      <c r="I31" s="46" t="s">
        <v>625</v>
      </c>
      <c r="J31" s="99"/>
      <c r="K31" s="100" t="s">
        <v>623</v>
      </c>
      <c r="N31" s="10"/>
      <c r="O31" s="10"/>
      <c r="P31" s="10"/>
    </row>
    <row r="32" spans="2:16" x14ac:dyDescent="0.2">
      <c r="B32" s="101"/>
      <c r="C32" s="102"/>
      <c r="G32" s="103" t="s">
        <v>621</v>
      </c>
      <c r="H32" s="47">
        <f>SUMIF(DeSHKonto,"S",DeBuchSaldo)</f>
        <v>0</v>
      </c>
      <c r="I32" s="47">
        <f>SUMIF(DeSHKonto,"S",DeAnfBestand)</f>
        <v>0</v>
      </c>
      <c r="J32" s="104"/>
      <c r="K32" s="105">
        <f>SUMIF(DeSHKonto,"S",DeBuchBetrag)</f>
        <v>0</v>
      </c>
      <c r="N32" s="10"/>
      <c r="O32" s="10"/>
      <c r="P32" s="10"/>
    </row>
    <row r="33" spans="2:16" x14ac:dyDescent="0.2">
      <c r="G33" s="103" t="s">
        <v>622</v>
      </c>
      <c r="H33" s="47">
        <f>-SUMIF(DeSHKonto,"H",DeBuchSaldo)</f>
        <v>0</v>
      </c>
      <c r="I33" s="47">
        <f>SUMIF(DeSHKonto,"H",DeAnfBestand)</f>
        <v>0</v>
      </c>
      <c r="J33" s="104"/>
      <c r="K33" s="105">
        <f>SUMIF(DeSHKonto,"H",DeBuchBetrag)</f>
        <v>0</v>
      </c>
      <c r="N33" s="10"/>
      <c r="O33" s="10"/>
      <c r="P33" s="10"/>
    </row>
    <row r="34" spans="2:16" x14ac:dyDescent="0.2">
      <c r="C34" s="106"/>
      <c r="G34" s="103" t="s">
        <v>587</v>
      </c>
      <c r="H34" s="47">
        <f>H32-H33</f>
        <v>0</v>
      </c>
      <c r="I34" s="47">
        <f>I32-I33</f>
        <v>0</v>
      </c>
      <c r="J34" s="104"/>
      <c r="K34" s="105">
        <f>K32-K33</f>
        <v>0</v>
      </c>
      <c r="N34" s="10"/>
      <c r="O34" s="10"/>
      <c r="P34" s="10"/>
    </row>
    <row r="36" spans="2:16" x14ac:dyDescent="0.2">
      <c r="B36" s="107"/>
      <c r="C36" s="108"/>
      <c r="D36" s="90" t="s">
        <v>771</v>
      </c>
      <c r="E36" s="90"/>
      <c r="F36" s="90" t="s">
        <v>772</v>
      </c>
      <c r="G36" s="90"/>
      <c r="H36" s="47"/>
      <c r="I36" s="47"/>
      <c r="J36" s="109"/>
      <c r="K36" s="47"/>
      <c r="L36" s="108"/>
      <c r="N36" s="110" t="s">
        <v>1</v>
      </c>
      <c r="O36" s="100" t="s">
        <v>625</v>
      </c>
      <c r="P36" s="100" t="s">
        <v>617</v>
      </c>
    </row>
    <row r="37" spans="2:16" x14ac:dyDescent="0.2">
      <c r="B37" s="111" t="s">
        <v>620</v>
      </c>
      <c r="C37" s="112" t="s">
        <v>0</v>
      </c>
      <c r="D37" s="46" t="s">
        <v>621</v>
      </c>
      <c r="E37" s="46" t="s">
        <v>622</v>
      </c>
      <c r="F37" s="46" t="s">
        <v>621</v>
      </c>
      <c r="G37" s="46" t="s">
        <v>622</v>
      </c>
      <c r="H37" s="46" t="s">
        <v>629</v>
      </c>
      <c r="I37" s="46" t="s">
        <v>625</v>
      </c>
      <c r="J37" s="113" t="s">
        <v>627</v>
      </c>
      <c r="K37" s="46" t="s">
        <v>623</v>
      </c>
      <c r="L37" s="112" t="s">
        <v>624</v>
      </c>
      <c r="M37" s="106"/>
      <c r="N37" s="114">
        <v>1</v>
      </c>
      <c r="O37" s="105">
        <f>SUMIF(SgNr,$N37,SgAnfBestand)</f>
        <v>0</v>
      </c>
      <c r="P37" s="105">
        <f>SUMIF(SgNr,$N37,SgEndBestand)</f>
        <v>0</v>
      </c>
    </row>
    <row r="38" spans="2:16" x14ac:dyDescent="0.2">
      <c r="B38" s="48"/>
      <c r="C38" s="49"/>
      <c r="D38" s="50"/>
      <c r="E38" s="50"/>
      <c r="F38" s="50"/>
      <c r="G38" s="50"/>
      <c r="H38" s="47">
        <f>IF(OR(LEFT($B38,1)="1",LEFT($B38,1)="2"),(D38-E38)-(F38-G38),D38-E38)</f>
        <v>0</v>
      </c>
      <c r="I38" s="47">
        <f>IF(LEFT($B38,1)="1",F38-G38,IF(LEFT($B38,1)="2",G38-F38,0))</f>
        <v>0</v>
      </c>
      <c r="J38" s="109" t="str">
        <f>IF(OR(LEFT($B38,1)="1",LEFT($B38,1)="3",LEFT($B38,1)="5",LEFT($B38,1)="7",LEFT($B38,4)="9000"),"S","H")</f>
        <v>H</v>
      </c>
      <c r="K38" s="47">
        <f>IF(J38="H",-H38,H38)</f>
        <v>0</v>
      </c>
      <c r="L38" s="108" t="str">
        <f t="shared" ref="L38:L101" si="0">IF(B38&lt;&gt;"",VLOOKUP(B38,Sachgruppen,2,0),"")</f>
        <v/>
      </c>
      <c r="N38" s="114">
        <v>2</v>
      </c>
      <c r="O38" s="105">
        <f>SUMIF(SgNr,$N38,SgAnfBestand)</f>
        <v>0</v>
      </c>
      <c r="P38" s="105">
        <f>SUMIF(SgNr,$N38,SgEndBestand)</f>
        <v>0</v>
      </c>
    </row>
    <row r="39" spans="2:16" x14ac:dyDescent="0.2">
      <c r="B39" s="48"/>
      <c r="C39" s="49"/>
      <c r="D39" s="50"/>
      <c r="E39" s="50"/>
      <c r="F39" s="50"/>
      <c r="G39" s="50"/>
      <c r="H39" s="47">
        <f t="shared" ref="H39:H102" si="1">IF(OR(LEFT($B39,1)="1",LEFT($B39,1)="2"),(D39-E39)-(F39-G39),D39-E39)</f>
        <v>0</v>
      </c>
      <c r="I39" s="47">
        <f t="shared" ref="I39:I102" si="2">IF(LEFT($B39,1)="1",F39-G39,IF(LEFT($B39,1)="2",G39-F39,0))</f>
        <v>0</v>
      </c>
      <c r="J39" s="109" t="str">
        <f t="shared" ref="J39:J102" si="3">IF(OR(LEFT($B39,1)="1",LEFT($B39,1)="3",LEFT($B39,1)="5",LEFT($B39,1)="7",LEFT($B39,4)="9000"),"S","H")</f>
        <v>H</v>
      </c>
      <c r="K39" s="47">
        <f t="shared" ref="K39:K250" si="4">IF(J39="H",-H39,H39)</f>
        <v>0</v>
      </c>
      <c r="L39" s="108" t="str">
        <f t="shared" si="0"/>
        <v/>
      </c>
      <c r="N39" s="110" t="s">
        <v>587</v>
      </c>
      <c r="O39" s="115">
        <f>O37-O38</f>
        <v>0</v>
      </c>
      <c r="P39" s="115">
        <f>P37-P38</f>
        <v>0</v>
      </c>
    </row>
    <row r="40" spans="2:16" x14ac:dyDescent="0.2">
      <c r="B40" s="48"/>
      <c r="C40" s="49"/>
      <c r="D40" s="50"/>
      <c r="E40" s="50"/>
      <c r="F40" s="50"/>
      <c r="G40" s="50"/>
      <c r="H40" s="47">
        <f t="shared" si="1"/>
        <v>0</v>
      </c>
      <c r="I40" s="47">
        <f t="shared" si="2"/>
        <v>0</v>
      </c>
      <c r="J40" s="109" t="str">
        <f t="shared" si="3"/>
        <v>H</v>
      </c>
      <c r="K40" s="47">
        <f t="shared" si="4"/>
        <v>0</v>
      </c>
      <c r="L40" s="108" t="str">
        <f t="shared" si="0"/>
        <v/>
      </c>
      <c r="N40" s="114"/>
      <c r="O40" s="105"/>
      <c r="P40" s="105"/>
    </row>
    <row r="41" spans="2:16" x14ac:dyDescent="0.2">
      <c r="B41" s="48"/>
      <c r="C41" s="49"/>
      <c r="D41" s="50"/>
      <c r="E41" s="50"/>
      <c r="F41" s="50"/>
      <c r="G41" s="50"/>
      <c r="H41" s="47">
        <f t="shared" si="1"/>
        <v>0</v>
      </c>
      <c r="I41" s="47">
        <f t="shared" si="2"/>
        <v>0</v>
      </c>
      <c r="J41" s="109" t="str">
        <f t="shared" si="3"/>
        <v>H</v>
      </c>
      <c r="K41" s="47">
        <f t="shared" si="4"/>
        <v>0</v>
      </c>
      <c r="L41" s="108" t="str">
        <f t="shared" si="0"/>
        <v/>
      </c>
      <c r="N41" s="114">
        <v>3</v>
      </c>
      <c r="O41" s="105">
        <f>SUMIF(SgNr,$N41,SgAnfBestand)</f>
        <v>0</v>
      </c>
      <c r="P41" s="105">
        <f>SUMIF(SgNr,$N41,SgEndBestand)</f>
        <v>0</v>
      </c>
    </row>
    <row r="42" spans="2:16" x14ac:dyDescent="0.2">
      <c r="B42" s="48"/>
      <c r="C42" s="49"/>
      <c r="D42" s="50"/>
      <c r="E42" s="50"/>
      <c r="F42" s="50"/>
      <c r="G42" s="50"/>
      <c r="H42" s="47">
        <f t="shared" si="1"/>
        <v>0</v>
      </c>
      <c r="I42" s="47">
        <f t="shared" si="2"/>
        <v>0</v>
      </c>
      <c r="J42" s="109" t="str">
        <f t="shared" si="3"/>
        <v>H</v>
      </c>
      <c r="K42" s="47">
        <f t="shared" si="4"/>
        <v>0</v>
      </c>
      <c r="L42" s="108" t="str">
        <f t="shared" si="0"/>
        <v/>
      </c>
      <c r="N42" s="114">
        <v>4</v>
      </c>
      <c r="O42" s="105">
        <f>SUMIF(SgNr,$N42,SgAnfBestand)</f>
        <v>0</v>
      </c>
      <c r="P42" s="105">
        <f>SUMIF(SgNr,$N42,SgEndBestand)</f>
        <v>0</v>
      </c>
    </row>
    <row r="43" spans="2:16" x14ac:dyDescent="0.2">
      <c r="B43" s="48"/>
      <c r="C43" s="49"/>
      <c r="D43" s="50"/>
      <c r="E43" s="50"/>
      <c r="F43" s="50"/>
      <c r="G43" s="50"/>
      <c r="H43" s="47">
        <f t="shared" si="1"/>
        <v>0</v>
      </c>
      <c r="I43" s="47">
        <f t="shared" si="2"/>
        <v>0</v>
      </c>
      <c r="J43" s="109" t="str">
        <f t="shared" si="3"/>
        <v>H</v>
      </c>
      <c r="K43" s="47">
        <f t="shared" si="4"/>
        <v>0</v>
      </c>
      <c r="L43" s="108" t="str">
        <f t="shared" si="0"/>
        <v/>
      </c>
      <c r="N43" s="116">
        <v>9000</v>
      </c>
      <c r="O43" s="105">
        <f>SUMIF(SgSachgruppe,$N43,SgAnfBestand)</f>
        <v>0</v>
      </c>
      <c r="P43" s="105">
        <f>SUMIF(SgSachgruppe,$N43,SgEndBestand)</f>
        <v>0</v>
      </c>
    </row>
    <row r="44" spans="2:16" x14ac:dyDescent="0.2">
      <c r="B44" s="48"/>
      <c r="C44" s="49"/>
      <c r="D44" s="50"/>
      <c r="E44" s="50"/>
      <c r="F44" s="50"/>
      <c r="G44" s="50"/>
      <c r="H44" s="47">
        <f t="shared" si="1"/>
        <v>0</v>
      </c>
      <c r="I44" s="47">
        <f t="shared" si="2"/>
        <v>0</v>
      </c>
      <c r="J44" s="109" t="str">
        <f t="shared" si="3"/>
        <v>H</v>
      </c>
      <c r="K44" s="47">
        <f t="shared" si="4"/>
        <v>0</v>
      </c>
      <c r="L44" s="108" t="str">
        <f t="shared" si="0"/>
        <v/>
      </c>
      <c r="N44" s="116">
        <v>9001</v>
      </c>
      <c r="O44" s="105">
        <f>SUMIF(SgSachgruppe,$N44,SgAnfBestand)</f>
        <v>0</v>
      </c>
      <c r="P44" s="105">
        <f>SUMIF(SgSachgruppe,$N44,SgEndBestand)</f>
        <v>0</v>
      </c>
    </row>
    <row r="45" spans="2:16" x14ac:dyDescent="0.2">
      <c r="B45" s="48"/>
      <c r="C45" s="49"/>
      <c r="D45" s="50"/>
      <c r="E45" s="50"/>
      <c r="F45" s="50"/>
      <c r="G45" s="50"/>
      <c r="H45" s="47">
        <f t="shared" si="1"/>
        <v>0</v>
      </c>
      <c r="I45" s="47">
        <f t="shared" si="2"/>
        <v>0</v>
      </c>
      <c r="J45" s="109" t="str">
        <f t="shared" si="3"/>
        <v>H</v>
      </c>
      <c r="K45" s="47">
        <f t="shared" ref="K45:K192" si="5">IF(J45="H",-H45,H45)</f>
        <v>0</v>
      </c>
      <c r="L45" s="108" t="str">
        <f t="shared" si="0"/>
        <v/>
      </c>
      <c r="N45" s="110" t="s">
        <v>587</v>
      </c>
      <c r="O45" s="115">
        <f>O41-O42+O43-O44</f>
        <v>0</v>
      </c>
      <c r="P45" s="115">
        <f>P41-P42+P43-P44</f>
        <v>0</v>
      </c>
    </row>
    <row r="46" spans="2:16" x14ac:dyDescent="0.2">
      <c r="B46" s="48"/>
      <c r="C46" s="49"/>
      <c r="D46" s="50"/>
      <c r="E46" s="50"/>
      <c r="F46" s="50"/>
      <c r="G46" s="50"/>
      <c r="H46" s="47">
        <f t="shared" si="1"/>
        <v>0</v>
      </c>
      <c r="I46" s="47">
        <f t="shared" si="2"/>
        <v>0</v>
      </c>
      <c r="J46" s="109" t="str">
        <f t="shared" si="3"/>
        <v>H</v>
      </c>
      <c r="K46" s="47">
        <f t="shared" si="5"/>
        <v>0</v>
      </c>
      <c r="L46" s="108" t="str">
        <f t="shared" si="0"/>
        <v/>
      </c>
      <c r="N46" s="114"/>
      <c r="O46" s="105"/>
      <c r="P46" s="105"/>
    </row>
    <row r="47" spans="2:16" x14ac:dyDescent="0.2">
      <c r="B47" s="48"/>
      <c r="C47" s="49"/>
      <c r="D47" s="50"/>
      <c r="E47" s="50"/>
      <c r="F47" s="50"/>
      <c r="G47" s="50"/>
      <c r="H47" s="47">
        <f t="shared" si="1"/>
        <v>0</v>
      </c>
      <c r="I47" s="47">
        <f t="shared" si="2"/>
        <v>0</v>
      </c>
      <c r="J47" s="109" t="str">
        <f t="shared" si="3"/>
        <v>H</v>
      </c>
      <c r="K47" s="47">
        <f t="shared" si="5"/>
        <v>0</v>
      </c>
      <c r="L47" s="108" t="str">
        <f t="shared" si="0"/>
        <v/>
      </c>
      <c r="N47" s="114">
        <v>5</v>
      </c>
      <c r="O47" s="105">
        <f>SUMIF(SgNr,$N47,SgAnfBestand)</f>
        <v>0</v>
      </c>
      <c r="P47" s="105">
        <f>SUMIF(SgNr,$N47,SgEndBestand)</f>
        <v>0</v>
      </c>
    </row>
    <row r="48" spans="2:16" x14ac:dyDescent="0.2">
      <c r="B48" s="48"/>
      <c r="C48" s="49"/>
      <c r="D48" s="50"/>
      <c r="E48" s="50"/>
      <c r="F48" s="50"/>
      <c r="G48" s="50"/>
      <c r="H48" s="47">
        <f t="shared" si="1"/>
        <v>0</v>
      </c>
      <c r="I48" s="47">
        <f t="shared" si="2"/>
        <v>0</v>
      </c>
      <c r="J48" s="109" t="str">
        <f t="shared" si="3"/>
        <v>H</v>
      </c>
      <c r="K48" s="47">
        <f t="shared" si="5"/>
        <v>0</v>
      </c>
      <c r="L48" s="108" t="str">
        <f t="shared" si="0"/>
        <v/>
      </c>
      <c r="N48" s="114">
        <v>6</v>
      </c>
      <c r="O48" s="105">
        <f>SUMIF(SgNr,$N48,SgAnfBestand)</f>
        <v>0</v>
      </c>
      <c r="P48" s="105">
        <f>SUMIF(SgNr,$N48,SgEndBestand)</f>
        <v>0</v>
      </c>
    </row>
    <row r="49" spans="2:16" x14ac:dyDescent="0.2">
      <c r="B49" s="48"/>
      <c r="C49" s="49"/>
      <c r="D49" s="50"/>
      <c r="E49" s="50"/>
      <c r="F49" s="50"/>
      <c r="G49" s="50"/>
      <c r="H49" s="47">
        <f t="shared" si="1"/>
        <v>0</v>
      </c>
      <c r="I49" s="47">
        <f t="shared" si="2"/>
        <v>0</v>
      </c>
      <c r="J49" s="109" t="str">
        <f t="shared" si="3"/>
        <v>H</v>
      </c>
      <c r="K49" s="47">
        <f t="shared" si="5"/>
        <v>0</v>
      </c>
      <c r="L49" s="108" t="str">
        <f t="shared" si="0"/>
        <v/>
      </c>
      <c r="N49" s="110" t="s">
        <v>587</v>
      </c>
      <c r="O49" s="115">
        <f>O47-O48</f>
        <v>0</v>
      </c>
      <c r="P49" s="115">
        <f>P47-P48</f>
        <v>0</v>
      </c>
    </row>
    <row r="50" spans="2:16" x14ac:dyDescent="0.2">
      <c r="B50" s="48"/>
      <c r="C50" s="49"/>
      <c r="D50" s="50"/>
      <c r="E50" s="50"/>
      <c r="F50" s="50"/>
      <c r="G50" s="50"/>
      <c r="H50" s="47">
        <f t="shared" si="1"/>
        <v>0</v>
      </c>
      <c r="I50" s="47">
        <f t="shared" si="2"/>
        <v>0</v>
      </c>
      <c r="J50" s="109" t="str">
        <f t="shared" si="3"/>
        <v>H</v>
      </c>
      <c r="K50" s="47">
        <f t="shared" si="5"/>
        <v>0</v>
      </c>
      <c r="L50" s="108" t="str">
        <f t="shared" si="0"/>
        <v/>
      </c>
      <c r="N50" s="114"/>
      <c r="O50" s="105"/>
      <c r="P50" s="105"/>
    </row>
    <row r="51" spans="2:16" x14ac:dyDescent="0.2">
      <c r="B51" s="48"/>
      <c r="C51" s="49"/>
      <c r="D51" s="50"/>
      <c r="E51" s="50"/>
      <c r="F51" s="50"/>
      <c r="G51" s="50"/>
      <c r="H51" s="47">
        <f t="shared" si="1"/>
        <v>0</v>
      </c>
      <c r="I51" s="47">
        <f t="shared" si="2"/>
        <v>0</v>
      </c>
      <c r="J51" s="109" t="str">
        <f t="shared" si="3"/>
        <v>H</v>
      </c>
      <c r="K51" s="47">
        <f t="shared" si="5"/>
        <v>0</v>
      </c>
      <c r="L51" s="108" t="str">
        <f t="shared" si="0"/>
        <v/>
      </c>
      <c r="N51" s="114"/>
      <c r="O51" s="105"/>
      <c r="P51" s="105"/>
    </row>
    <row r="52" spans="2:16" x14ac:dyDescent="0.2">
      <c r="B52" s="48"/>
      <c r="C52" s="49"/>
      <c r="D52" s="50"/>
      <c r="E52" s="50"/>
      <c r="F52" s="50"/>
      <c r="G52" s="50"/>
      <c r="H52" s="47">
        <f t="shared" si="1"/>
        <v>0</v>
      </c>
      <c r="I52" s="47">
        <f t="shared" si="2"/>
        <v>0</v>
      </c>
      <c r="J52" s="109" t="str">
        <f t="shared" si="3"/>
        <v>H</v>
      </c>
      <c r="K52" s="47">
        <f t="shared" si="5"/>
        <v>0</v>
      </c>
      <c r="L52" s="108" t="str">
        <f t="shared" si="0"/>
        <v/>
      </c>
      <c r="N52" s="114">
        <v>7</v>
      </c>
      <c r="O52" s="105">
        <f>SUMIF(SgNr,$N52,SgAnfBestand)</f>
        <v>0</v>
      </c>
      <c r="P52" s="105">
        <f>SUMIF(SgNr,$N52,SgEndBestand)</f>
        <v>0</v>
      </c>
    </row>
    <row r="53" spans="2:16" x14ac:dyDescent="0.2">
      <c r="B53" s="48"/>
      <c r="C53" s="49"/>
      <c r="D53" s="50"/>
      <c r="E53" s="50"/>
      <c r="F53" s="50"/>
      <c r="G53" s="50"/>
      <c r="H53" s="47">
        <f t="shared" si="1"/>
        <v>0</v>
      </c>
      <c r="I53" s="47">
        <f t="shared" si="2"/>
        <v>0</v>
      </c>
      <c r="J53" s="109" t="str">
        <f t="shared" si="3"/>
        <v>H</v>
      </c>
      <c r="K53" s="47">
        <f t="shared" si="5"/>
        <v>0</v>
      </c>
      <c r="L53" s="108" t="str">
        <f t="shared" si="0"/>
        <v/>
      </c>
      <c r="N53" s="114">
        <v>8</v>
      </c>
      <c r="O53" s="105">
        <f>SUMIF(SgNr,$N53,SgAnfBestand)</f>
        <v>0</v>
      </c>
      <c r="P53" s="105">
        <f>SUMIF(SgNr,$N53,SgEndBestand)</f>
        <v>0</v>
      </c>
    </row>
    <row r="54" spans="2:16" x14ac:dyDescent="0.2">
      <c r="B54" s="48"/>
      <c r="C54" s="49"/>
      <c r="D54" s="50"/>
      <c r="E54" s="50"/>
      <c r="F54" s="50"/>
      <c r="G54" s="50"/>
      <c r="H54" s="47">
        <f t="shared" si="1"/>
        <v>0</v>
      </c>
      <c r="I54" s="47">
        <f t="shared" si="2"/>
        <v>0</v>
      </c>
      <c r="J54" s="109" t="str">
        <f t="shared" si="3"/>
        <v>H</v>
      </c>
      <c r="K54" s="47">
        <f t="shared" si="5"/>
        <v>0</v>
      </c>
      <c r="L54" s="108" t="str">
        <f t="shared" si="0"/>
        <v/>
      </c>
      <c r="N54" s="110" t="s">
        <v>587</v>
      </c>
      <c r="O54" s="115">
        <f>O52-O53</f>
        <v>0</v>
      </c>
      <c r="P54" s="115">
        <f>P52-P53</f>
        <v>0</v>
      </c>
    </row>
    <row r="55" spans="2:16" x14ac:dyDescent="0.2">
      <c r="B55" s="48"/>
      <c r="C55" s="49"/>
      <c r="D55" s="50"/>
      <c r="E55" s="50"/>
      <c r="F55" s="50"/>
      <c r="G55" s="50"/>
      <c r="H55" s="47">
        <f t="shared" si="1"/>
        <v>0</v>
      </c>
      <c r="I55" s="47">
        <f t="shared" si="2"/>
        <v>0</v>
      </c>
      <c r="J55" s="109" t="str">
        <f t="shared" si="3"/>
        <v>H</v>
      </c>
      <c r="K55" s="47">
        <f t="shared" si="5"/>
        <v>0</v>
      </c>
      <c r="L55" s="108" t="str">
        <f t="shared" si="0"/>
        <v/>
      </c>
    </row>
    <row r="56" spans="2:16" x14ac:dyDescent="0.2">
      <c r="B56" s="48"/>
      <c r="C56" s="49"/>
      <c r="D56" s="50"/>
      <c r="E56" s="50"/>
      <c r="F56" s="50"/>
      <c r="G56" s="50"/>
      <c r="H56" s="47">
        <f t="shared" si="1"/>
        <v>0</v>
      </c>
      <c r="I56" s="47">
        <f t="shared" si="2"/>
        <v>0</v>
      </c>
      <c r="J56" s="109" t="str">
        <f t="shared" si="3"/>
        <v>H</v>
      </c>
      <c r="K56" s="47">
        <f t="shared" si="5"/>
        <v>0</v>
      </c>
      <c r="L56" s="108" t="str">
        <f t="shared" si="0"/>
        <v/>
      </c>
    </row>
    <row r="57" spans="2:16" x14ac:dyDescent="0.2">
      <c r="B57" s="48"/>
      <c r="C57" s="49"/>
      <c r="D57" s="50"/>
      <c r="E57" s="50"/>
      <c r="F57" s="50"/>
      <c r="G57" s="50"/>
      <c r="H57" s="47">
        <f t="shared" si="1"/>
        <v>0</v>
      </c>
      <c r="I57" s="47">
        <f t="shared" si="2"/>
        <v>0</v>
      </c>
      <c r="J57" s="109" t="str">
        <f t="shared" si="3"/>
        <v>H</v>
      </c>
      <c r="K57" s="47">
        <f t="shared" si="5"/>
        <v>0</v>
      </c>
      <c r="L57" s="108" t="str">
        <f t="shared" si="0"/>
        <v/>
      </c>
    </row>
    <row r="58" spans="2:16" x14ac:dyDescent="0.2">
      <c r="B58" s="48"/>
      <c r="C58" s="49"/>
      <c r="D58" s="50"/>
      <c r="E58" s="50"/>
      <c r="F58" s="50"/>
      <c r="G58" s="50"/>
      <c r="H58" s="47">
        <f t="shared" si="1"/>
        <v>0</v>
      </c>
      <c r="I58" s="47">
        <f t="shared" si="2"/>
        <v>0</v>
      </c>
      <c r="J58" s="109" t="str">
        <f t="shared" si="3"/>
        <v>H</v>
      </c>
      <c r="K58" s="47">
        <f t="shared" si="5"/>
        <v>0</v>
      </c>
      <c r="L58" s="108" t="str">
        <f t="shared" si="0"/>
        <v/>
      </c>
    </row>
    <row r="59" spans="2:16" x14ac:dyDescent="0.2">
      <c r="B59" s="48"/>
      <c r="C59" s="49"/>
      <c r="D59" s="50"/>
      <c r="E59" s="50"/>
      <c r="F59" s="50"/>
      <c r="G59" s="50"/>
      <c r="H59" s="47">
        <f t="shared" si="1"/>
        <v>0</v>
      </c>
      <c r="I59" s="47">
        <f t="shared" si="2"/>
        <v>0</v>
      </c>
      <c r="J59" s="109" t="str">
        <f t="shared" si="3"/>
        <v>H</v>
      </c>
      <c r="K59" s="47">
        <f t="shared" si="5"/>
        <v>0</v>
      </c>
      <c r="L59" s="108" t="str">
        <f t="shared" si="0"/>
        <v/>
      </c>
    </row>
    <row r="60" spans="2:16" x14ac:dyDescent="0.2">
      <c r="B60" s="48"/>
      <c r="C60" s="49"/>
      <c r="D60" s="50"/>
      <c r="E60" s="50"/>
      <c r="F60" s="50"/>
      <c r="G60" s="50"/>
      <c r="H60" s="47">
        <f t="shared" si="1"/>
        <v>0</v>
      </c>
      <c r="I60" s="47">
        <f t="shared" si="2"/>
        <v>0</v>
      </c>
      <c r="J60" s="109" t="str">
        <f t="shared" si="3"/>
        <v>H</v>
      </c>
      <c r="K60" s="47">
        <f t="shared" si="5"/>
        <v>0</v>
      </c>
      <c r="L60" s="108" t="str">
        <f t="shared" si="0"/>
        <v/>
      </c>
    </row>
    <row r="61" spans="2:16" x14ac:dyDescent="0.2">
      <c r="B61" s="48"/>
      <c r="C61" s="49"/>
      <c r="D61" s="50"/>
      <c r="E61" s="50"/>
      <c r="F61" s="50"/>
      <c r="G61" s="50"/>
      <c r="H61" s="47">
        <f t="shared" si="1"/>
        <v>0</v>
      </c>
      <c r="I61" s="47">
        <f t="shared" si="2"/>
        <v>0</v>
      </c>
      <c r="J61" s="109" t="str">
        <f t="shared" si="3"/>
        <v>H</v>
      </c>
      <c r="K61" s="47">
        <f t="shared" si="5"/>
        <v>0</v>
      </c>
      <c r="L61" s="108" t="str">
        <f t="shared" si="0"/>
        <v/>
      </c>
    </row>
    <row r="62" spans="2:16" x14ac:dyDescent="0.2">
      <c r="B62" s="48"/>
      <c r="C62" s="49"/>
      <c r="D62" s="50"/>
      <c r="E62" s="50"/>
      <c r="F62" s="50"/>
      <c r="G62" s="50"/>
      <c r="H62" s="47">
        <f t="shared" si="1"/>
        <v>0</v>
      </c>
      <c r="I62" s="47">
        <f t="shared" si="2"/>
        <v>0</v>
      </c>
      <c r="J62" s="109" t="str">
        <f t="shared" si="3"/>
        <v>H</v>
      </c>
      <c r="K62" s="47">
        <f t="shared" si="5"/>
        <v>0</v>
      </c>
      <c r="L62" s="108" t="str">
        <f t="shared" si="0"/>
        <v/>
      </c>
    </row>
    <row r="63" spans="2:16" x14ac:dyDescent="0.2">
      <c r="B63" s="48"/>
      <c r="C63" s="49"/>
      <c r="D63" s="50"/>
      <c r="E63" s="50"/>
      <c r="F63" s="50"/>
      <c r="G63" s="50"/>
      <c r="H63" s="47">
        <f t="shared" si="1"/>
        <v>0</v>
      </c>
      <c r="I63" s="47">
        <f t="shared" si="2"/>
        <v>0</v>
      </c>
      <c r="J63" s="109" t="str">
        <f t="shared" si="3"/>
        <v>H</v>
      </c>
      <c r="K63" s="47">
        <f t="shared" si="5"/>
        <v>0</v>
      </c>
      <c r="L63" s="108" t="str">
        <f t="shared" si="0"/>
        <v/>
      </c>
    </row>
    <row r="64" spans="2:16" x14ac:dyDescent="0.2">
      <c r="B64" s="48"/>
      <c r="C64" s="49"/>
      <c r="D64" s="50"/>
      <c r="E64" s="50"/>
      <c r="F64" s="50"/>
      <c r="G64" s="50"/>
      <c r="H64" s="47">
        <f t="shared" si="1"/>
        <v>0</v>
      </c>
      <c r="I64" s="47">
        <f t="shared" si="2"/>
        <v>0</v>
      </c>
      <c r="J64" s="109" t="str">
        <f t="shared" si="3"/>
        <v>H</v>
      </c>
      <c r="K64" s="47">
        <f t="shared" si="5"/>
        <v>0</v>
      </c>
      <c r="L64" s="108" t="str">
        <f t="shared" si="0"/>
        <v/>
      </c>
    </row>
    <row r="65" spans="2:12" x14ac:dyDescent="0.2">
      <c r="B65" s="48"/>
      <c r="C65" s="49"/>
      <c r="D65" s="50"/>
      <c r="E65" s="50"/>
      <c r="F65" s="50"/>
      <c r="G65" s="50"/>
      <c r="H65" s="47">
        <f t="shared" si="1"/>
        <v>0</v>
      </c>
      <c r="I65" s="47">
        <f t="shared" si="2"/>
        <v>0</v>
      </c>
      <c r="J65" s="109" t="str">
        <f t="shared" si="3"/>
        <v>H</v>
      </c>
      <c r="K65" s="47">
        <f t="shared" si="5"/>
        <v>0</v>
      </c>
      <c r="L65" s="108" t="str">
        <f t="shared" si="0"/>
        <v/>
      </c>
    </row>
    <row r="66" spans="2:12" x14ac:dyDescent="0.2">
      <c r="B66" s="48"/>
      <c r="C66" s="49"/>
      <c r="D66" s="50"/>
      <c r="E66" s="50"/>
      <c r="F66" s="50"/>
      <c r="G66" s="50"/>
      <c r="H66" s="47">
        <f t="shared" si="1"/>
        <v>0</v>
      </c>
      <c r="I66" s="47">
        <f t="shared" si="2"/>
        <v>0</v>
      </c>
      <c r="J66" s="109" t="str">
        <f t="shared" si="3"/>
        <v>H</v>
      </c>
      <c r="K66" s="47">
        <f t="shared" si="5"/>
        <v>0</v>
      </c>
      <c r="L66" s="108" t="str">
        <f t="shared" si="0"/>
        <v/>
      </c>
    </row>
    <row r="67" spans="2:12" x14ac:dyDescent="0.2">
      <c r="B67" s="48"/>
      <c r="C67" s="49"/>
      <c r="D67" s="50"/>
      <c r="E67" s="50"/>
      <c r="F67" s="50"/>
      <c r="G67" s="50"/>
      <c r="H67" s="47">
        <f t="shared" si="1"/>
        <v>0</v>
      </c>
      <c r="I67" s="47">
        <f t="shared" si="2"/>
        <v>0</v>
      </c>
      <c r="J67" s="109" t="str">
        <f t="shared" si="3"/>
        <v>H</v>
      </c>
      <c r="K67" s="47">
        <f t="shared" si="5"/>
        <v>0</v>
      </c>
      <c r="L67" s="108" t="str">
        <f t="shared" si="0"/>
        <v/>
      </c>
    </row>
    <row r="68" spans="2:12" x14ac:dyDescent="0.2">
      <c r="B68" s="48"/>
      <c r="C68" s="49"/>
      <c r="D68" s="50"/>
      <c r="E68" s="50"/>
      <c r="F68" s="50"/>
      <c r="G68" s="50"/>
      <c r="H68" s="47">
        <f t="shared" si="1"/>
        <v>0</v>
      </c>
      <c r="I68" s="47">
        <f t="shared" si="2"/>
        <v>0</v>
      </c>
      <c r="J68" s="109" t="str">
        <f t="shared" si="3"/>
        <v>H</v>
      </c>
      <c r="K68" s="47">
        <f t="shared" si="5"/>
        <v>0</v>
      </c>
      <c r="L68" s="108" t="str">
        <f t="shared" si="0"/>
        <v/>
      </c>
    </row>
    <row r="69" spans="2:12" x14ac:dyDescent="0.2">
      <c r="B69" s="48"/>
      <c r="C69" s="49"/>
      <c r="D69" s="50"/>
      <c r="E69" s="50"/>
      <c r="F69" s="50"/>
      <c r="G69" s="50"/>
      <c r="H69" s="47">
        <f t="shared" si="1"/>
        <v>0</v>
      </c>
      <c r="I69" s="47">
        <f t="shared" si="2"/>
        <v>0</v>
      </c>
      <c r="J69" s="109" t="str">
        <f t="shared" si="3"/>
        <v>H</v>
      </c>
      <c r="K69" s="47">
        <f t="shared" si="5"/>
        <v>0</v>
      </c>
      <c r="L69" s="108" t="str">
        <f t="shared" si="0"/>
        <v/>
      </c>
    </row>
    <row r="70" spans="2:12" x14ac:dyDescent="0.2">
      <c r="B70" s="48"/>
      <c r="C70" s="49"/>
      <c r="D70" s="50"/>
      <c r="E70" s="50"/>
      <c r="F70" s="50"/>
      <c r="G70" s="50"/>
      <c r="H70" s="47">
        <f t="shared" si="1"/>
        <v>0</v>
      </c>
      <c r="I70" s="47">
        <f t="shared" si="2"/>
        <v>0</v>
      </c>
      <c r="J70" s="109" t="str">
        <f t="shared" si="3"/>
        <v>H</v>
      </c>
      <c r="K70" s="47">
        <f t="shared" si="5"/>
        <v>0</v>
      </c>
      <c r="L70" s="108" t="str">
        <f t="shared" si="0"/>
        <v/>
      </c>
    </row>
    <row r="71" spans="2:12" x14ac:dyDescent="0.2">
      <c r="B71" s="48"/>
      <c r="C71" s="49"/>
      <c r="D71" s="50"/>
      <c r="E71" s="50"/>
      <c r="F71" s="50"/>
      <c r="G71" s="50"/>
      <c r="H71" s="47">
        <f t="shared" si="1"/>
        <v>0</v>
      </c>
      <c r="I71" s="47">
        <f t="shared" si="2"/>
        <v>0</v>
      </c>
      <c r="J71" s="109" t="str">
        <f t="shared" si="3"/>
        <v>H</v>
      </c>
      <c r="K71" s="47">
        <f t="shared" si="5"/>
        <v>0</v>
      </c>
      <c r="L71" s="108" t="str">
        <f t="shared" si="0"/>
        <v/>
      </c>
    </row>
    <row r="72" spans="2:12" x14ac:dyDescent="0.2">
      <c r="B72" s="48"/>
      <c r="C72" s="49"/>
      <c r="D72" s="50"/>
      <c r="E72" s="50"/>
      <c r="F72" s="50"/>
      <c r="G72" s="50"/>
      <c r="H72" s="47">
        <f t="shared" si="1"/>
        <v>0</v>
      </c>
      <c r="I72" s="47">
        <f t="shared" si="2"/>
        <v>0</v>
      </c>
      <c r="J72" s="109" t="str">
        <f t="shared" si="3"/>
        <v>H</v>
      </c>
      <c r="K72" s="47">
        <f t="shared" si="5"/>
        <v>0</v>
      </c>
      <c r="L72" s="108" t="str">
        <f t="shared" si="0"/>
        <v/>
      </c>
    </row>
    <row r="73" spans="2:12" x14ac:dyDescent="0.2">
      <c r="B73" s="48"/>
      <c r="C73" s="49"/>
      <c r="D73" s="50"/>
      <c r="E73" s="50"/>
      <c r="F73" s="50"/>
      <c r="G73" s="50"/>
      <c r="H73" s="47">
        <f t="shared" si="1"/>
        <v>0</v>
      </c>
      <c r="I73" s="47">
        <f t="shared" si="2"/>
        <v>0</v>
      </c>
      <c r="J73" s="109" t="str">
        <f t="shared" si="3"/>
        <v>H</v>
      </c>
      <c r="K73" s="47">
        <f t="shared" si="5"/>
        <v>0</v>
      </c>
      <c r="L73" s="108" t="str">
        <f t="shared" si="0"/>
        <v/>
      </c>
    </row>
    <row r="74" spans="2:12" x14ac:dyDescent="0.2">
      <c r="B74" s="48"/>
      <c r="C74" s="49"/>
      <c r="D74" s="50"/>
      <c r="E74" s="50"/>
      <c r="F74" s="50"/>
      <c r="G74" s="50"/>
      <c r="H74" s="47">
        <f t="shared" si="1"/>
        <v>0</v>
      </c>
      <c r="I74" s="47">
        <f t="shared" si="2"/>
        <v>0</v>
      </c>
      <c r="J74" s="109" t="str">
        <f t="shared" si="3"/>
        <v>H</v>
      </c>
      <c r="K74" s="47">
        <f t="shared" si="5"/>
        <v>0</v>
      </c>
      <c r="L74" s="108" t="str">
        <f t="shared" si="0"/>
        <v/>
      </c>
    </row>
    <row r="75" spans="2:12" x14ac:dyDescent="0.2">
      <c r="B75" s="48"/>
      <c r="C75" s="49"/>
      <c r="D75" s="50"/>
      <c r="E75" s="50"/>
      <c r="F75" s="50"/>
      <c r="G75" s="50"/>
      <c r="H75" s="47">
        <f t="shared" si="1"/>
        <v>0</v>
      </c>
      <c r="I75" s="47">
        <f t="shared" si="2"/>
        <v>0</v>
      </c>
      <c r="J75" s="109" t="str">
        <f t="shared" si="3"/>
        <v>H</v>
      </c>
      <c r="K75" s="47">
        <f t="shared" si="5"/>
        <v>0</v>
      </c>
      <c r="L75" s="108" t="str">
        <f t="shared" si="0"/>
        <v/>
      </c>
    </row>
    <row r="76" spans="2:12" x14ac:dyDescent="0.2">
      <c r="B76" s="48"/>
      <c r="C76" s="49"/>
      <c r="D76" s="50"/>
      <c r="E76" s="50"/>
      <c r="F76" s="50"/>
      <c r="G76" s="50"/>
      <c r="H76" s="47">
        <f t="shared" si="1"/>
        <v>0</v>
      </c>
      <c r="I76" s="47">
        <f t="shared" si="2"/>
        <v>0</v>
      </c>
      <c r="J76" s="109" t="str">
        <f t="shared" si="3"/>
        <v>H</v>
      </c>
      <c r="K76" s="47">
        <f t="shared" si="5"/>
        <v>0</v>
      </c>
      <c r="L76" s="108" t="str">
        <f t="shared" si="0"/>
        <v/>
      </c>
    </row>
    <row r="77" spans="2:12" x14ac:dyDescent="0.2">
      <c r="B77" s="48"/>
      <c r="C77" s="49"/>
      <c r="D77" s="50"/>
      <c r="E77" s="50"/>
      <c r="F77" s="50"/>
      <c r="G77" s="50"/>
      <c r="H77" s="47">
        <f t="shared" si="1"/>
        <v>0</v>
      </c>
      <c r="I77" s="47">
        <f t="shared" si="2"/>
        <v>0</v>
      </c>
      <c r="J77" s="109" t="str">
        <f t="shared" si="3"/>
        <v>H</v>
      </c>
      <c r="K77" s="47">
        <f t="shared" si="5"/>
        <v>0</v>
      </c>
      <c r="L77" s="108" t="str">
        <f t="shared" si="0"/>
        <v/>
      </c>
    </row>
    <row r="78" spans="2:12" x14ac:dyDescent="0.2">
      <c r="B78" s="48"/>
      <c r="C78" s="49"/>
      <c r="D78" s="50"/>
      <c r="E78" s="50"/>
      <c r="F78" s="50"/>
      <c r="G78" s="50"/>
      <c r="H78" s="47">
        <f t="shared" si="1"/>
        <v>0</v>
      </c>
      <c r="I78" s="47">
        <f t="shared" si="2"/>
        <v>0</v>
      </c>
      <c r="J78" s="109" t="str">
        <f t="shared" si="3"/>
        <v>H</v>
      </c>
      <c r="K78" s="47">
        <f t="shared" si="5"/>
        <v>0</v>
      </c>
      <c r="L78" s="108" t="str">
        <f t="shared" si="0"/>
        <v/>
      </c>
    </row>
    <row r="79" spans="2:12" x14ac:dyDescent="0.2">
      <c r="B79" s="48"/>
      <c r="C79" s="49"/>
      <c r="D79" s="50"/>
      <c r="E79" s="50"/>
      <c r="F79" s="50"/>
      <c r="G79" s="50"/>
      <c r="H79" s="47">
        <f t="shared" si="1"/>
        <v>0</v>
      </c>
      <c r="I79" s="47">
        <f t="shared" si="2"/>
        <v>0</v>
      </c>
      <c r="J79" s="109" t="str">
        <f t="shared" si="3"/>
        <v>H</v>
      </c>
      <c r="K79" s="47">
        <f t="shared" si="5"/>
        <v>0</v>
      </c>
      <c r="L79" s="108" t="str">
        <f t="shared" si="0"/>
        <v/>
      </c>
    </row>
    <row r="80" spans="2:12" x14ac:dyDescent="0.2">
      <c r="B80" s="48"/>
      <c r="C80" s="49"/>
      <c r="D80" s="50"/>
      <c r="E80" s="50"/>
      <c r="F80" s="50"/>
      <c r="G80" s="50"/>
      <c r="H80" s="47">
        <f t="shared" si="1"/>
        <v>0</v>
      </c>
      <c r="I80" s="47">
        <f t="shared" si="2"/>
        <v>0</v>
      </c>
      <c r="J80" s="109" t="str">
        <f t="shared" si="3"/>
        <v>H</v>
      </c>
      <c r="K80" s="47">
        <f t="shared" si="5"/>
        <v>0</v>
      </c>
      <c r="L80" s="108" t="str">
        <f t="shared" si="0"/>
        <v/>
      </c>
    </row>
    <row r="81" spans="2:12" x14ac:dyDescent="0.2">
      <c r="B81" s="48"/>
      <c r="C81" s="49"/>
      <c r="D81" s="50"/>
      <c r="E81" s="50"/>
      <c r="F81" s="50"/>
      <c r="G81" s="50"/>
      <c r="H81" s="47">
        <f t="shared" si="1"/>
        <v>0</v>
      </c>
      <c r="I81" s="47">
        <f t="shared" si="2"/>
        <v>0</v>
      </c>
      <c r="J81" s="109" t="str">
        <f t="shared" si="3"/>
        <v>H</v>
      </c>
      <c r="K81" s="47">
        <f t="shared" si="5"/>
        <v>0</v>
      </c>
      <c r="L81" s="108" t="str">
        <f t="shared" si="0"/>
        <v/>
      </c>
    </row>
    <row r="82" spans="2:12" x14ac:dyDescent="0.2">
      <c r="B82" s="48"/>
      <c r="C82" s="49"/>
      <c r="D82" s="50"/>
      <c r="E82" s="50"/>
      <c r="F82" s="50"/>
      <c r="G82" s="50"/>
      <c r="H82" s="47">
        <f t="shared" si="1"/>
        <v>0</v>
      </c>
      <c r="I82" s="47">
        <f t="shared" si="2"/>
        <v>0</v>
      </c>
      <c r="J82" s="109" t="str">
        <f t="shared" si="3"/>
        <v>H</v>
      </c>
      <c r="K82" s="47">
        <f t="shared" si="5"/>
        <v>0</v>
      </c>
      <c r="L82" s="108" t="str">
        <f t="shared" si="0"/>
        <v/>
      </c>
    </row>
    <row r="83" spans="2:12" x14ac:dyDescent="0.2">
      <c r="B83" s="48"/>
      <c r="C83" s="49"/>
      <c r="D83" s="50"/>
      <c r="E83" s="50"/>
      <c r="F83" s="50"/>
      <c r="G83" s="50"/>
      <c r="H83" s="47">
        <f t="shared" si="1"/>
        <v>0</v>
      </c>
      <c r="I83" s="47">
        <f t="shared" si="2"/>
        <v>0</v>
      </c>
      <c r="J83" s="109" t="str">
        <f t="shared" si="3"/>
        <v>H</v>
      </c>
      <c r="K83" s="47">
        <f t="shared" si="5"/>
        <v>0</v>
      </c>
      <c r="L83" s="108" t="str">
        <f t="shared" si="0"/>
        <v/>
      </c>
    </row>
    <row r="84" spans="2:12" x14ac:dyDescent="0.2">
      <c r="B84" s="48"/>
      <c r="C84" s="49"/>
      <c r="D84" s="50"/>
      <c r="E84" s="50"/>
      <c r="F84" s="50"/>
      <c r="G84" s="50"/>
      <c r="H84" s="47">
        <f t="shared" si="1"/>
        <v>0</v>
      </c>
      <c r="I84" s="47">
        <f t="shared" si="2"/>
        <v>0</v>
      </c>
      <c r="J84" s="109" t="str">
        <f t="shared" si="3"/>
        <v>H</v>
      </c>
      <c r="K84" s="47">
        <f t="shared" si="5"/>
        <v>0</v>
      </c>
      <c r="L84" s="108" t="str">
        <f t="shared" si="0"/>
        <v/>
      </c>
    </row>
    <row r="85" spans="2:12" x14ac:dyDescent="0.2">
      <c r="B85" s="48"/>
      <c r="C85" s="49"/>
      <c r="D85" s="50"/>
      <c r="E85" s="50"/>
      <c r="F85" s="50"/>
      <c r="G85" s="50"/>
      <c r="H85" s="47">
        <f t="shared" si="1"/>
        <v>0</v>
      </c>
      <c r="I85" s="47">
        <f t="shared" si="2"/>
        <v>0</v>
      </c>
      <c r="J85" s="109" t="str">
        <f t="shared" si="3"/>
        <v>H</v>
      </c>
      <c r="K85" s="47">
        <f t="shared" si="5"/>
        <v>0</v>
      </c>
      <c r="L85" s="108" t="str">
        <f t="shared" si="0"/>
        <v/>
      </c>
    </row>
    <row r="86" spans="2:12" x14ac:dyDescent="0.2">
      <c r="B86" s="48"/>
      <c r="C86" s="49"/>
      <c r="D86" s="50"/>
      <c r="E86" s="50"/>
      <c r="F86" s="50"/>
      <c r="G86" s="50"/>
      <c r="H86" s="47">
        <f t="shared" si="1"/>
        <v>0</v>
      </c>
      <c r="I86" s="47">
        <f t="shared" si="2"/>
        <v>0</v>
      </c>
      <c r="J86" s="109" t="str">
        <f t="shared" si="3"/>
        <v>H</v>
      </c>
      <c r="K86" s="47">
        <f t="shared" si="5"/>
        <v>0</v>
      </c>
      <c r="L86" s="108" t="str">
        <f t="shared" si="0"/>
        <v/>
      </c>
    </row>
    <row r="87" spans="2:12" x14ac:dyDescent="0.2">
      <c r="B87" s="48"/>
      <c r="C87" s="49"/>
      <c r="D87" s="50"/>
      <c r="E87" s="50"/>
      <c r="F87" s="50"/>
      <c r="G87" s="50"/>
      <c r="H87" s="47">
        <f t="shared" si="1"/>
        <v>0</v>
      </c>
      <c r="I87" s="47">
        <f t="shared" si="2"/>
        <v>0</v>
      </c>
      <c r="J87" s="109" t="str">
        <f t="shared" si="3"/>
        <v>H</v>
      </c>
      <c r="K87" s="47">
        <f t="shared" si="5"/>
        <v>0</v>
      </c>
      <c r="L87" s="108" t="str">
        <f t="shared" si="0"/>
        <v/>
      </c>
    </row>
    <row r="88" spans="2:12" x14ac:dyDescent="0.2">
      <c r="B88" s="48"/>
      <c r="C88" s="49"/>
      <c r="D88" s="50"/>
      <c r="E88" s="50"/>
      <c r="F88" s="50"/>
      <c r="G88" s="50"/>
      <c r="H88" s="47">
        <f t="shared" si="1"/>
        <v>0</v>
      </c>
      <c r="I88" s="47">
        <f t="shared" si="2"/>
        <v>0</v>
      </c>
      <c r="J88" s="109" t="str">
        <f t="shared" si="3"/>
        <v>H</v>
      </c>
      <c r="K88" s="47">
        <f t="shared" si="5"/>
        <v>0</v>
      </c>
      <c r="L88" s="108" t="str">
        <f t="shared" si="0"/>
        <v/>
      </c>
    </row>
    <row r="89" spans="2:12" x14ac:dyDescent="0.2">
      <c r="B89" s="48"/>
      <c r="C89" s="49"/>
      <c r="D89" s="50"/>
      <c r="E89" s="50"/>
      <c r="F89" s="50"/>
      <c r="G89" s="50"/>
      <c r="H89" s="47">
        <f t="shared" si="1"/>
        <v>0</v>
      </c>
      <c r="I89" s="47">
        <f t="shared" si="2"/>
        <v>0</v>
      </c>
      <c r="J89" s="109" t="str">
        <f t="shared" si="3"/>
        <v>H</v>
      </c>
      <c r="K89" s="47">
        <f t="shared" si="5"/>
        <v>0</v>
      </c>
      <c r="L89" s="108" t="str">
        <f t="shared" si="0"/>
        <v/>
      </c>
    </row>
    <row r="90" spans="2:12" x14ac:dyDescent="0.2">
      <c r="B90" s="48"/>
      <c r="C90" s="49"/>
      <c r="D90" s="50"/>
      <c r="E90" s="50"/>
      <c r="F90" s="50"/>
      <c r="G90" s="50"/>
      <c r="H90" s="47">
        <f t="shared" si="1"/>
        <v>0</v>
      </c>
      <c r="I90" s="47">
        <f t="shared" si="2"/>
        <v>0</v>
      </c>
      <c r="J90" s="109" t="str">
        <f t="shared" si="3"/>
        <v>H</v>
      </c>
      <c r="K90" s="47">
        <f t="shared" si="5"/>
        <v>0</v>
      </c>
      <c r="L90" s="108" t="str">
        <f t="shared" si="0"/>
        <v/>
      </c>
    </row>
    <row r="91" spans="2:12" x14ac:dyDescent="0.2">
      <c r="B91" s="48"/>
      <c r="C91" s="49"/>
      <c r="D91" s="50"/>
      <c r="E91" s="50"/>
      <c r="F91" s="50"/>
      <c r="G91" s="50"/>
      <c r="H91" s="47">
        <f t="shared" si="1"/>
        <v>0</v>
      </c>
      <c r="I91" s="47">
        <f t="shared" si="2"/>
        <v>0</v>
      </c>
      <c r="J91" s="109" t="str">
        <f t="shared" si="3"/>
        <v>H</v>
      </c>
      <c r="K91" s="47">
        <f t="shared" si="5"/>
        <v>0</v>
      </c>
      <c r="L91" s="108" t="str">
        <f t="shared" si="0"/>
        <v/>
      </c>
    </row>
    <row r="92" spans="2:12" x14ac:dyDescent="0.2">
      <c r="B92" s="48"/>
      <c r="C92" s="49"/>
      <c r="D92" s="50"/>
      <c r="E92" s="50"/>
      <c r="F92" s="50"/>
      <c r="G92" s="50"/>
      <c r="H92" s="47">
        <f t="shared" si="1"/>
        <v>0</v>
      </c>
      <c r="I92" s="47">
        <f t="shared" si="2"/>
        <v>0</v>
      </c>
      <c r="J92" s="109" t="str">
        <f t="shared" si="3"/>
        <v>H</v>
      </c>
      <c r="K92" s="47">
        <f t="shared" si="5"/>
        <v>0</v>
      </c>
      <c r="L92" s="108" t="str">
        <f t="shared" si="0"/>
        <v/>
      </c>
    </row>
    <row r="93" spans="2:12" x14ac:dyDescent="0.2">
      <c r="B93" s="48"/>
      <c r="C93" s="49"/>
      <c r="D93" s="50"/>
      <c r="E93" s="50"/>
      <c r="F93" s="50"/>
      <c r="G93" s="50"/>
      <c r="H93" s="47">
        <f t="shared" si="1"/>
        <v>0</v>
      </c>
      <c r="I93" s="47">
        <f t="shared" si="2"/>
        <v>0</v>
      </c>
      <c r="J93" s="109" t="str">
        <f t="shared" si="3"/>
        <v>H</v>
      </c>
      <c r="K93" s="47">
        <f t="shared" si="5"/>
        <v>0</v>
      </c>
      <c r="L93" s="108" t="str">
        <f t="shared" si="0"/>
        <v/>
      </c>
    </row>
    <row r="94" spans="2:12" x14ac:dyDescent="0.2">
      <c r="B94" s="48"/>
      <c r="C94" s="49"/>
      <c r="D94" s="50"/>
      <c r="E94" s="50"/>
      <c r="F94" s="50"/>
      <c r="G94" s="50"/>
      <c r="H94" s="47">
        <f t="shared" si="1"/>
        <v>0</v>
      </c>
      <c r="I94" s="47">
        <f t="shared" si="2"/>
        <v>0</v>
      </c>
      <c r="J94" s="109" t="str">
        <f t="shared" si="3"/>
        <v>H</v>
      </c>
      <c r="K94" s="47">
        <f t="shared" si="5"/>
        <v>0</v>
      </c>
      <c r="L94" s="108" t="str">
        <f t="shared" si="0"/>
        <v/>
      </c>
    </row>
    <row r="95" spans="2:12" x14ac:dyDescent="0.2">
      <c r="B95" s="48"/>
      <c r="C95" s="49"/>
      <c r="D95" s="50"/>
      <c r="E95" s="50"/>
      <c r="F95" s="50"/>
      <c r="G95" s="50"/>
      <c r="H95" s="47">
        <f t="shared" si="1"/>
        <v>0</v>
      </c>
      <c r="I95" s="47">
        <f t="shared" si="2"/>
        <v>0</v>
      </c>
      <c r="J95" s="109" t="str">
        <f t="shared" si="3"/>
        <v>H</v>
      </c>
      <c r="K95" s="47">
        <f t="shared" si="5"/>
        <v>0</v>
      </c>
      <c r="L95" s="108" t="str">
        <f t="shared" si="0"/>
        <v/>
      </c>
    </row>
    <row r="96" spans="2:12" x14ac:dyDescent="0.2">
      <c r="B96" s="48"/>
      <c r="C96" s="49"/>
      <c r="D96" s="50"/>
      <c r="E96" s="50"/>
      <c r="F96" s="50"/>
      <c r="G96" s="50"/>
      <c r="H96" s="47">
        <f t="shared" si="1"/>
        <v>0</v>
      </c>
      <c r="I96" s="47">
        <f t="shared" si="2"/>
        <v>0</v>
      </c>
      <c r="J96" s="109" t="str">
        <f t="shared" si="3"/>
        <v>H</v>
      </c>
      <c r="K96" s="47">
        <f t="shared" si="5"/>
        <v>0</v>
      </c>
      <c r="L96" s="108" t="str">
        <f t="shared" si="0"/>
        <v/>
      </c>
    </row>
    <row r="97" spans="2:12" x14ac:dyDescent="0.2">
      <c r="B97" s="48"/>
      <c r="C97" s="49"/>
      <c r="D97" s="50"/>
      <c r="E97" s="50"/>
      <c r="F97" s="50"/>
      <c r="G97" s="50"/>
      <c r="H97" s="47">
        <f t="shared" si="1"/>
        <v>0</v>
      </c>
      <c r="I97" s="47">
        <f t="shared" si="2"/>
        <v>0</v>
      </c>
      <c r="J97" s="109" t="str">
        <f t="shared" si="3"/>
        <v>H</v>
      </c>
      <c r="K97" s="47">
        <f t="shared" si="5"/>
        <v>0</v>
      </c>
      <c r="L97" s="108" t="str">
        <f t="shared" si="0"/>
        <v/>
      </c>
    </row>
    <row r="98" spans="2:12" x14ac:dyDescent="0.2">
      <c r="B98" s="48"/>
      <c r="C98" s="49"/>
      <c r="D98" s="50"/>
      <c r="E98" s="50"/>
      <c r="F98" s="50"/>
      <c r="G98" s="50"/>
      <c r="H98" s="47">
        <f t="shared" si="1"/>
        <v>0</v>
      </c>
      <c r="I98" s="47">
        <f t="shared" si="2"/>
        <v>0</v>
      </c>
      <c r="J98" s="109" t="str">
        <f t="shared" si="3"/>
        <v>H</v>
      </c>
      <c r="K98" s="47">
        <f t="shared" si="5"/>
        <v>0</v>
      </c>
      <c r="L98" s="108" t="str">
        <f t="shared" si="0"/>
        <v/>
      </c>
    </row>
    <row r="99" spans="2:12" x14ac:dyDescent="0.2">
      <c r="B99" s="48"/>
      <c r="C99" s="49"/>
      <c r="D99" s="50"/>
      <c r="E99" s="50"/>
      <c r="F99" s="50"/>
      <c r="G99" s="50"/>
      <c r="H99" s="47">
        <f t="shared" si="1"/>
        <v>0</v>
      </c>
      <c r="I99" s="47">
        <f t="shared" si="2"/>
        <v>0</v>
      </c>
      <c r="J99" s="109" t="str">
        <f t="shared" si="3"/>
        <v>H</v>
      </c>
      <c r="K99" s="47">
        <f t="shared" si="5"/>
        <v>0</v>
      </c>
      <c r="L99" s="108" t="str">
        <f t="shared" si="0"/>
        <v/>
      </c>
    </row>
    <row r="100" spans="2:12" x14ac:dyDescent="0.2">
      <c r="B100" s="48"/>
      <c r="C100" s="49"/>
      <c r="D100" s="50"/>
      <c r="E100" s="50"/>
      <c r="F100" s="50"/>
      <c r="G100" s="50"/>
      <c r="H100" s="47">
        <f t="shared" si="1"/>
        <v>0</v>
      </c>
      <c r="I100" s="47">
        <f t="shared" si="2"/>
        <v>0</v>
      </c>
      <c r="J100" s="109" t="str">
        <f t="shared" si="3"/>
        <v>H</v>
      </c>
      <c r="K100" s="47">
        <f t="shared" si="5"/>
        <v>0</v>
      </c>
      <c r="L100" s="108" t="str">
        <f t="shared" si="0"/>
        <v/>
      </c>
    </row>
    <row r="101" spans="2:12" x14ac:dyDescent="0.2">
      <c r="B101" s="48"/>
      <c r="C101" s="49"/>
      <c r="D101" s="50"/>
      <c r="E101" s="50"/>
      <c r="F101" s="50"/>
      <c r="G101" s="50"/>
      <c r="H101" s="47">
        <f t="shared" si="1"/>
        <v>0</v>
      </c>
      <c r="I101" s="47">
        <f t="shared" si="2"/>
        <v>0</v>
      </c>
      <c r="J101" s="109" t="str">
        <f t="shared" si="3"/>
        <v>H</v>
      </c>
      <c r="K101" s="47">
        <f t="shared" si="5"/>
        <v>0</v>
      </c>
      <c r="L101" s="108" t="str">
        <f t="shared" si="0"/>
        <v/>
      </c>
    </row>
    <row r="102" spans="2:12" x14ac:dyDescent="0.2">
      <c r="B102" s="48"/>
      <c r="C102" s="49"/>
      <c r="D102" s="50"/>
      <c r="E102" s="50"/>
      <c r="F102" s="50"/>
      <c r="G102" s="50"/>
      <c r="H102" s="47">
        <f t="shared" si="1"/>
        <v>0</v>
      </c>
      <c r="I102" s="47">
        <f t="shared" si="2"/>
        <v>0</v>
      </c>
      <c r="J102" s="109" t="str">
        <f t="shared" si="3"/>
        <v>H</v>
      </c>
      <c r="K102" s="47">
        <f t="shared" si="5"/>
        <v>0</v>
      </c>
      <c r="L102" s="108" t="str">
        <f t="shared" ref="L102:L165" si="6">IF(B102&lt;&gt;"",VLOOKUP(B102,Sachgruppen,2,0),"")</f>
        <v/>
      </c>
    </row>
    <row r="103" spans="2:12" x14ac:dyDescent="0.2">
      <c r="B103" s="48"/>
      <c r="C103" s="49"/>
      <c r="D103" s="50"/>
      <c r="E103" s="50"/>
      <c r="F103" s="50"/>
      <c r="G103" s="50"/>
      <c r="H103" s="47">
        <f t="shared" ref="H103:H166" si="7">IF(OR(LEFT($B103,1)="1",LEFT($B103,1)="2"),(D103-E103)-(F103-G103),D103-E103)</f>
        <v>0</v>
      </c>
      <c r="I103" s="47">
        <f t="shared" ref="I103:I166" si="8">IF(LEFT($B103,1)="1",F103-G103,IF(LEFT($B103,1)="2",G103-F103,0))</f>
        <v>0</v>
      </c>
      <c r="J103" s="109" t="str">
        <f t="shared" ref="J103:J166" si="9">IF(OR(LEFT($B103,1)="1",LEFT($B103,1)="3",LEFT($B103,1)="5",LEFT($B103,1)="7",LEFT($B103,4)="9000"),"S","H")</f>
        <v>H</v>
      </c>
      <c r="K103" s="47">
        <f t="shared" si="5"/>
        <v>0</v>
      </c>
      <c r="L103" s="108" t="str">
        <f t="shared" si="6"/>
        <v/>
      </c>
    </row>
    <row r="104" spans="2:12" x14ac:dyDescent="0.2">
      <c r="B104" s="48"/>
      <c r="C104" s="49"/>
      <c r="D104" s="50"/>
      <c r="E104" s="50"/>
      <c r="F104" s="50"/>
      <c r="G104" s="50"/>
      <c r="H104" s="47">
        <f t="shared" si="7"/>
        <v>0</v>
      </c>
      <c r="I104" s="47">
        <f t="shared" si="8"/>
        <v>0</v>
      </c>
      <c r="J104" s="109" t="str">
        <f t="shared" si="9"/>
        <v>H</v>
      </c>
      <c r="K104" s="47">
        <f t="shared" si="5"/>
        <v>0</v>
      </c>
      <c r="L104" s="108" t="str">
        <f t="shared" si="6"/>
        <v/>
      </c>
    </row>
    <row r="105" spans="2:12" x14ac:dyDescent="0.2">
      <c r="B105" s="48"/>
      <c r="C105" s="49"/>
      <c r="D105" s="50"/>
      <c r="E105" s="50"/>
      <c r="F105" s="50"/>
      <c r="G105" s="50"/>
      <c r="H105" s="47">
        <f t="shared" si="7"/>
        <v>0</v>
      </c>
      <c r="I105" s="47">
        <f t="shared" si="8"/>
        <v>0</v>
      </c>
      <c r="J105" s="109" t="str">
        <f t="shared" si="9"/>
        <v>H</v>
      </c>
      <c r="K105" s="47">
        <f t="shared" ref="K105:K158" si="10">IF(J105="H",-H105,H105)</f>
        <v>0</v>
      </c>
      <c r="L105" s="108" t="str">
        <f t="shared" si="6"/>
        <v/>
      </c>
    </row>
    <row r="106" spans="2:12" x14ac:dyDescent="0.2">
      <c r="B106" s="48"/>
      <c r="C106" s="49"/>
      <c r="D106" s="50"/>
      <c r="E106" s="50"/>
      <c r="F106" s="50"/>
      <c r="G106" s="50"/>
      <c r="H106" s="47">
        <f t="shared" si="7"/>
        <v>0</v>
      </c>
      <c r="I106" s="47">
        <f t="shared" si="8"/>
        <v>0</v>
      </c>
      <c r="J106" s="109" t="str">
        <f t="shared" si="9"/>
        <v>H</v>
      </c>
      <c r="K106" s="47">
        <f t="shared" si="10"/>
        <v>0</v>
      </c>
      <c r="L106" s="108" t="str">
        <f t="shared" si="6"/>
        <v/>
      </c>
    </row>
    <row r="107" spans="2:12" x14ac:dyDescent="0.2">
      <c r="B107" s="48"/>
      <c r="C107" s="49"/>
      <c r="D107" s="50"/>
      <c r="E107" s="50"/>
      <c r="F107" s="50"/>
      <c r="G107" s="50"/>
      <c r="H107" s="47">
        <f t="shared" si="7"/>
        <v>0</v>
      </c>
      <c r="I107" s="47">
        <f t="shared" si="8"/>
        <v>0</v>
      </c>
      <c r="J107" s="109" t="str">
        <f t="shared" si="9"/>
        <v>H</v>
      </c>
      <c r="K107" s="47">
        <f t="shared" si="10"/>
        <v>0</v>
      </c>
      <c r="L107" s="108" t="str">
        <f t="shared" si="6"/>
        <v/>
      </c>
    </row>
    <row r="108" spans="2:12" x14ac:dyDescent="0.2">
      <c r="B108" s="48"/>
      <c r="C108" s="49"/>
      <c r="D108" s="50"/>
      <c r="E108" s="50"/>
      <c r="F108" s="50"/>
      <c r="G108" s="50"/>
      <c r="H108" s="47">
        <f t="shared" si="7"/>
        <v>0</v>
      </c>
      <c r="I108" s="47">
        <f t="shared" si="8"/>
        <v>0</v>
      </c>
      <c r="J108" s="109" t="str">
        <f t="shared" si="9"/>
        <v>H</v>
      </c>
      <c r="K108" s="47">
        <f t="shared" si="10"/>
        <v>0</v>
      </c>
      <c r="L108" s="108" t="str">
        <f t="shared" si="6"/>
        <v/>
      </c>
    </row>
    <row r="109" spans="2:12" x14ac:dyDescent="0.2">
      <c r="B109" s="48"/>
      <c r="C109" s="49"/>
      <c r="D109" s="50"/>
      <c r="E109" s="50"/>
      <c r="F109" s="50"/>
      <c r="G109" s="50"/>
      <c r="H109" s="47">
        <f t="shared" si="7"/>
        <v>0</v>
      </c>
      <c r="I109" s="47">
        <f t="shared" si="8"/>
        <v>0</v>
      </c>
      <c r="J109" s="109" t="str">
        <f t="shared" si="9"/>
        <v>H</v>
      </c>
      <c r="K109" s="47">
        <f t="shared" si="10"/>
        <v>0</v>
      </c>
      <c r="L109" s="108" t="str">
        <f t="shared" si="6"/>
        <v/>
      </c>
    </row>
    <row r="110" spans="2:12" x14ac:dyDescent="0.2">
      <c r="B110" s="48"/>
      <c r="C110" s="49"/>
      <c r="D110" s="50"/>
      <c r="E110" s="50"/>
      <c r="F110" s="50"/>
      <c r="G110" s="50"/>
      <c r="H110" s="47">
        <f t="shared" si="7"/>
        <v>0</v>
      </c>
      <c r="I110" s="47">
        <f t="shared" si="8"/>
        <v>0</v>
      </c>
      <c r="J110" s="109" t="str">
        <f t="shared" si="9"/>
        <v>H</v>
      </c>
      <c r="K110" s="47">
        <f t="shared" si="10"/>
        <v>0</v>
      </c>
      <c r="L110" s="108" t="str">
        <f t="shared" si="6"/>
        <v/>
      </c>
    </row>
    <row r="111" spans="2:12" x14ac:dyDescent="0.2">
      <c r="B111" s="48"/>
      <c r="C111" s="49"/>
      <c r="D111" s="50"/>
      <c r="E111" s="50"/>
      <c r="F111" s="50"/>
      <c r="G111" s="50"/>
      <c r="H111" s="47">
        <f t="shared" si="7"/>
        <v>0</v>
      </c>
      <c r="I111" s="47">
        <f t="shared" si="8"/>
        <v>0</v>
      </c>
      <c r="J111" s="109" t="str">
        <f t="shared" si="9"/>
        <v>H</v>
      </c>
      <c r="K111" s="47">
        <f t="shared" si="10"/>
        <v>0</v>
      </c>
      <c r="L111" s="108" t="str">
        <f t="shared" si="6"/>
        <v/>
      </c>
    </row>
    <row r="112" spans="2:12" x14ac:dyDescent="0.2">
      <c r="B112" s="48"/>
      <c r="C112" s="49"/>
      <c r="D112" s="50"/>
      <c r="E112" s="50"/>
      <c r="F112" s="50"/>
      <c r="G112" s="50"/>
      <c r="H112" s="47">
        <f t="shared" si="7"/>
        <v>0</v>
      </c>
      <c r="I112" s="47">
        <f t="shared" si="8"/>
        <v>0</v>
      </c>
      <c r="J112" s="109" t="str">
        <f t="shared" si="9"/>
        <v>H</v>
      </c>
      <c r="K112" s="47">
        <f t="shared" si="10"/>
        <v>0</v>
      </c>
      <c r="L112" s="108" t="str">
        <f t="shared" si="6"/>
        <v/>
      </c>
    </row>
    <row r="113" spans="2:12" x14ac:dyDescent="0.2">
      <c r="B113" s="48"/>
      <c r="C113" s="49"/>
      <c r="D113" s="50"/>
      <c r="E113" s="50"/>
      <c r="F113" s="50"/>
      <c r="G113" s="50"/>
      <c r="H113" s="47">
        <f t="shared" si="7"/>
        <v>0</v>
      </c>
      <c r="I113" s="47">
        <f t="shared" si="8"/>
        <v>0</v>
      </c>
      <c r="J113" s="109" t="str">
        <f t="shared" si="9"/>
        <v>H</v>
      </c>
      <c r="K113" s="47">
        <f t="shared" si="10"/>
        <v>0</v>
      </c>
      <c r="L113" s="108" t="str">
        <f t="shared" si="6"/>
        <v/>
      </c>
    </row>
    <row r="114" spans="2:12" x14ac:dyDescent="0.2">
      <c r="B114" s="48"/>
      <c r="C114" s="49"/>
      <c r="D114" s="50"/>
      <c r="E114" s="50"/>
      <c r="F114" s="50"/>
      <c r="G114" s="50"/>
      <c r="H114" s="47">
        <f t="shared" si="7"/>
        <v>0</v>
      </c>
      <c r="I114" s="47">
        <f t="shared" si="8"/>
        <v>0</v>
      </c>
      <c r="J114" s="109" t="str">
        <f t="shared" si="9"/>
        <v>H</v>
      </c>
      <c r="K114" s="47">
        <f t="shared" si="10"/>
        <v>0</v>
      </c>
      <c r="L114" s="108" t="str">
        <f t="shared" si="6"/>
        <v/>
      </c>
    </row>
    <row r="115" spans="2:12" x14ac:dyDescent="0.2">
      <c r="B115" s="48"/>
      <c r="C115" s="49"/>
      <c r="D115" s="50"/>
      <c r="E115" s="50"/>
      <c r="F115" s="50"/>
      <c r="G115" s="50"/>
      <c r="H115" s="47">
        <f t="shared" si="7"/>
        <v>0</v>
      </c>
      <c r="I115" s="47">
        <f t="shared" si="8"/>
        <v>0</v>
      </c>
      <c r="J115" s="109" t="str">
        <f t="shared" si="9"/>
        <v>H</v>
      </c>
      <c r="K115" s="47">
        <f t="shared" si="10"/>
        <v>0</v>
      </c>
      <c r="L115" s="108" t="str">
        <f t="shared" si="6"/>
        <v/>
      </c>
    </row>
    <row r="116" spans="2:12" x14ac:dyDescent="0.2">
      <c r="B116" s="48"/>
      <c r="C116" s="49"/>
      <c r="D116" s="50"/>
      <c r="E116" s="50"/>
      <c r="F116" s="50"/>
      <c r="G116" s="50"/>
      <c r="H116" s="47">
        <f t="shared" si="7"/>
        <v>0</v>
      </c>
      <c r="I116" s="47">
        <f t="shared" si="8"/>
        <v>0</v>
      </c>
      <c r="J116" s="109" t="str">
        <f t="shared" si="9"/>
        <v>H</v>
      </c>
      <c r="K116" s="47">
        <f t="shared" si="10"/>
        <v>0</v>
      </c>
      <c r="L116" s="108" t="str">
        <f t="shared" si="6"/>
        <v/>
      </c>
    </row>
    <row r="117" spans="2:12" x14ac:dyDescent="0.2">
      <c r="B117" s="48"/>
      <c r="C117" s="49"/>
      <c r="D117" s="50"/>
      <c r="E117" s="50"/>
      <c r="F117" s="50"/>
      <c r="G117" s="50"/>
      <c r="H117" s="47">
        <f t="shared" si="7"/>
        <v>0</v>
      </c>
      <c r="I117" s="47">
        <f t="shared" si="8"/>
        <v>0</v>
      </c>
      <c r="J117" s="109" t="str">
        <f t="shared" si="9"/>
        <v>H</v>
      </c>
      <c r="K117" s="47">
        <f t="shared" si="10"/>
        <v>0</v>
      </c>
      <c r="L117" s="108" t="str">
        <f t="shared" si="6"/>
        <v/>
      </c>
    </row>
    <row r="118" spans="2:12" x14ac:dyDescent="0.2">
      <c r="B118" s="48"/>
      <c r="C118" s="49"/>
      <c r="D118" s="50"/>
      <c r="E118" s="50"/>
      <c r="F118" s="50"/>
      <c r="G118" s="50"/>
      <c r="H118" s="47">
        <f t="shared" si="7"/>
        <v>0</v>
      </c>
      <c r="I118" s="47">
        <f t="shared" si="8"/>
        <v>0</v>
      </c>
      <c r="J118" s="109" t="str">
        <f t="shared" si="9"/>
        <v>H</v>
      </c>
      <c r="K118" s="47">
        <f t="shared" si="10"/>
        <v>0</v>
      </c>
      <c r="L118" s="108" t="str">
        <f t="shared" si="6"/>
        <v/>
      </c>
    </row>
    <row r="119" spans="2:12" x14ac:dyDescent="0.2">
      <c r="B119" s="48"/>
      <c r="C119" s="49"/>
      <c r="D119" s="50"/>
      <c r="E119" s="50"/>
      <c r="F119" s="50"/>
      <c r="G119" s="50"/>
      <c r="H119" s="47">
        <f t="shared" si="7"/>
        <v>0</v>
      </c>
      <c r="I119" s="47">
        <f t="shared" si="8"/>
        <v>0</v>
      </c>
      <c r="J119" s="109" t="str">
        <f t="shared" si="9"/>
        <v>H</v>
      </c>
      <c r="K119" s="47">
        <f t="shared" si="10"/>
        <v>0</v>
      </c>
      <c r="L119" s="108" t="str">
        <f t="shared" si="6"/>
        <v/>
      </c>
    </row>
    <row r="120" spans="2:12" x14ac:dyDescent="0.2">
      <c r="B120" s="48"/>
      <c r="C120" s="49"/>
      <c r="D120" s="50"/>
      <c r="E120" s="50"/>
      <c r="F120" s="50"/>
      <c r="G120" s="50"/>
      <c r="H120" s="47">
        <f t="shared" si="7"/>
        <v>0</v>
      </c>
      <c r="I120" s="47">
        <f t="shared" si="8"/>
        <v>0</v>
      </c>
      <c r="J120" s="109" t="str">
        <f t="shared" si="9"/>
        <v>H</v>
      </c>
      <c r="K120" s="47">
        <f t="shared" si="10"/>
        <v>0</v>
      </c>
      <c r="L120" s="108" t="str">
        <f t="shared" si="6"/>
        <v/>
      </c>
    </row>
    <row r="121" spans="2:12" x14ac:dyDescent="0.2">
      <c r="B121" s="48"/>
      <c r="C121" s="49"/>
      <c r="D121" s="50"/>
      <c r="E121" s="50"/>
      <c r="F121" s="50"/>
      <c r="G121" s="50"/>
      <c r="H121" s="47">
        <f t="shared" si="7"/>
        <v>0</v>
      </c>
      <c r="I121" s="47">
        <f t="shared" si="8"/>
        <v>0</v>
      </c>
      <c r="J121" s="109" t="str">
        <f t="shared" si="9"/>
        <v>H</v>
      </c>
      <c r="K121" s="47">
        <f t="shared" si="10"/>
        <v>0</v>
      </c>
      <c r="L121" s="108" t="str">
        <f t="shared" si="6"/>
        <v/>
      </c>
    </row>
    <row r="122" spans="2:12" x14ac:dyDescent="0.2">
      <c r="B122" s="48"/>
      <c r="C122" s="49"/>
      <c r="D122" s="50"/>
      <c r="E122" s="50"/>
      <c r="F122" s="50"/>
      <c r="G122" s="50"/>
      <c r="H122" s="47">
        <f t="shared" si="7"/>
        <v>0</v>
      </c>
      <c r="I122" s="47">
        <f t="shared" si="8"/>
        <v>0</v>
      </c>
      <c r="J122" s="109" t="str">
        <f t="shared" si="9"/>
        <v>H</v>
      </c>
      <c r="K122" s="47">
        <f t="shared" si="10"/>
        <v>0</v>
      </c>
      <c r="L122" s="108" t="str">
        <f t="shared" si="6"/>
        <v/>
      </c>
    </row>
    <row r="123" spans="2:12" x14ac:dyDescent="0.2">
      <c r="B123" s="48"/>
      <c r="C123" s="49"/>
      <c r="D123" s="50"/>
      <c r="E123" s="50"/>
      <c r="F123" s="50"/>
      <c r="G123" s="50"/>
      <c r="H123" s="47">
        <f t="shared" si="7"/>
        <v>0</v>
      </c>
      <c r="I123" s="47">
        <f t="shared" si="8"/>
        <v>0</v>
      </c>
      <c r="J123" s="109" t="str">
        <f t="shared" si="9"/>
        <v>H</v>
      </c>
      <c r="K123" s="47">
        <f t="shared" si="10"/>
        <v>0</v>
      </c>
      <c r="L123" s="108" t="str">
        <f t="shared" si="6"/>
        <v/>
      </c>
    </row>
    <row r="124" spans="2:12" x14ac:dyDescent="0.2">
      <c r="B124" s="48"/>
      <c r="C124" s="49"/>
      <c r="D124" s="50"/>
      <c r="E124" s="50"/>
      <c r="F124" s="50"/>
      <c r="G124" s="50"/>
      <c r="H124" s="47">
        <f t="shared" si="7"/>
        <v>0</v>
      </c>
      <c r="I124" s="47">
        <f t="shared" si="8"/>
        <v>0</v>
      </c>
      <c r="J124" s="109" t="str">
        <f t="shared" si="9"/>
        <v>H</v>
      </c>
      <c r="K124" s="47">
        <f t="shared" si="10"/>
        <v>0</v>
      </c>
      <c r="L124" s="108" t="str">
        <f t="shared" si="6"/>
        <v/>
      </c>
    </row>
    <row r="125" spans="2:12" x14ac:dyDescent="0.2">
      <c r="B125" s="48"/>
      <c r="C125" s="49"/>
      <c r="D125" s="50"/>
      <c r="E125" s="50"/>
      <c r="F125" s="50"/>
      <c r="G125" s="50"/>
      <c r="H125" s="47">
        <f t="shared" si="7"/>
        <v>0</v>
      </c>
      <c r="I125" s="47">
        <f t="shared" si="8"/>
        <v>0</v>
      </c>
      <c r="J125" s="109" t="str">
        <f t="shared" si="9"/>
        <v>H</v>
      </c>
      <c r="K125" s="47">
        <f t="shared" si="10"/>
        <v>0</v>
      </c>
      <c r="L125" s="108" t="str">
        <f t="shared" si="6"/>
        <v/>
      </c>
    </row>
    <row r="126" spans="2:12" x14ac:dyDescent="0.2">
      <c r="B126" s="48"/>
      <c r="C126" s="49"/>
      <c r="D126" s="50"/>
      <c r="E126" s="50"/>
      <c r="F126" s="50"/>
      <c r="G126" s="50"/>
      <c r="H126" s="47">
        <f t="shared" si="7"/>
        <v>0</v>
      </c>
      <c r="I126" s="47">
        <f t="shared" si="8"/>
        <v>0</v>
      </c>
      <c r="J126" s="109" t="str">
        <f t="shared" si="9"/>
        <v>H</v>
      </c>
      <c r="K126" s="47">
        <f t="shared" si="10"/>
        <v>0</v>
      </c>
      <c r="L126" s="108" t="str">
        <f t="shared" si="6"/>
        <v/>
      </c>
    </row>
    <row r="127" spans="2:12" x14ac:dyDescent="0.2">
      <c r="B127" s="48"/>
      <c r="C127" s="49"/>
      <c r="D127" s="50"/>
      <c r="E127" s="50"/>
      <c r="F127" s="50"/>
      <c r="G127" s="50"/>
      <c r="H127" s="47">
        <f t="shared" si="7"/>
        <v>0</v>
      </c>
      <c r="I127" s="47">
        <f t="shared" si="8"/>
        <v>0</v>
      </c>
      <c r="J127" s="109" t="str">
        <f t="shared" si="9"/>
        <v>H</v>
      </c>
      <c r="K127" s="47">
        <f t="shared" si="10"/>
        <v>0</v>
      </c>
      <c r="L127" s="108" t="str">
        <f t="shared" si="6"/>
        <v/>
      </c>
    </row>
    <row r="128" spans="2:12" x14ac:dyDescent="0.2">
      <c r="B128" s="48"/>
      <c r="C128" s="49"/>
      <c r="D128" s="50"/>
      <c r="E128" s="50"/>
      <c r="F128" s="50"/>
      <c r="G128" s="50"/>
      <c r="H128" s="47">
        <f t="shared" si="7"/>
        <v>0</v>
      </c>
      <c r="I128" s="47">
        <f t="shared" si="8"/>
        <v>0</v>
      </c>
      <c r="J128" s="109" t="str">
        <f t="shared" si="9"/>
        <v>H</v>
      </c>
      <c r="K128" s="47">
        <f t="shared" si="10"/>
        <v>0</v>
      </c>
      <c r="L128" s="108" t="str">
        <f t="shared" si="6"/>
        <v/>
      </c>
    </row>
    <row r="129" spans="2:12" x14ac:dyDescent="0.2">
      <c r="B129" s="48"/>
      <c r="C129" s="49"/>
      <c r="D129" s="50"/>
      <c r="E129" s="50"/>
      <c r="F129" s="50"/>
      <c r="G129" s="50"/>
      <c r="H129" s="47">
        <f t="shared" si="7"/>
        <v>0</v>
      </c>
      <c r="I129" s="47">
        <f t="shared" si="8"/>
        <v>0</v>
      </c>
      <c r="J129" s="109" t="str">
        <f t="shared" si="9"/>
        <v>H</v>
      </c>
      <c r="K129" s="47">
        <f t="shared" si="10"/>
        <v>0</v>
      </c>
      <c r="L129" s="108" t="str">
        <f t="shared" si="6"/>
        <v/>
      </c>
    </row>
    <row r="130" spans="2:12" x14ac:dyDescent="0.2">
      <c r="B130" s="48"/>
      <c r="C130" s="49"/>
      <c r="D130" s="50"/>
      <c r="E130" s="50"/>
      <c r="F130" s="50"/>
      <c r="G130" s="50"/>
      <c r="H130" s="47">
        <f t="shared" si="7"/>
        <v>0</v>
      </c>
      <c r="I130" s="47">
        <f t="shared" si="8"/>
        <v>0</v>
      </c>
      <c r="J130" s="109" t="str">
        <f t="shared" si="9"/>
        <v>H</v>
      </c>
      <c r="K130" s="47">
        <f t="shared" si="10"/>
        <v>0</v>
      </c>
      <c r="L130" s="108" t="str">
        <f t="shared" si="6"/>
        <v/>
      </c>
    </row>
    <row r="131" spans="2:12" x14ac:dyDescent="0.2">
      <c r="B131" s="48"/>
      <c r="C131" s="49"/>
      <c r="D131" s="50"/>
      <c r="E131" s="50"/>
      <c r="F131" s="50"/>
      <c r="G131" s="50"/>
      <c r="H131" s="47">
        <f t="shared" si="7"/>
        <v>0</v>
      </c>
      <c r="I131" s="47">
        <f t="shared" si="8"/>
        <v>0</v>
      </c>
      <c r="J131" s="109" t="str">
        <f t="shared" si="9"/>
        <v>H</v>
      </c>
      <c r="K131" s="47">
        <f t="shared" si="10"/>
        <v>0</v>
      </c>
      <c r="L131" s="108" t="str">
        <f t="shared" si="6"/>
        <v/>
      </c>
    </row>
    <row r="132" spans="2:12" x14ac:dyDescent="0.2">
      <c r="B132" s="48"/>
      <c r="C132" s="49"/>
      <c r="D132" s="50"/>
      <c r="E132" s="50"/>
      <c r="F132" s="50"/>
      <c r="G132" s="50"/>
      <c r="H132" s="47">
        <f t="shared" si="7"/>
        <v>0</v>
      </c>
      <c r="I132" s="47">
        <f t="shared" si="8"/>
        <v>0</v>
      </c>
      <c r="J132" s="109" t="str">
        <f t="shared" si="9"/>
        <v>H</v>
      </c>
      <c r="K132" s="47">
        <f t="shared" si="10"/>
        <v>0</v>
      </c>
      <c r="L132" s="108" t="str">
        <f t="shared" si="6"/>
        <v/>
      </c>
    </row>
    <row r="133" spans="2:12" x14ac:dyDescent="0.2">
      <c r="B133" s="48"/>
      <c r="C133" s="49"/>
      <c r="D133" s="50"/>
      <c r="E133" s="50"/>
      <c r="F133" s="50"/>
      <c r="G133" s="50"/>
      <c r="H133" s="47">
        <f t="shared" si="7"/>
        <v>0</v>
      </c>
      <c r="I133" s="47">
        <f t="shared" si="8"/>
        <v>0</v>
      </c>
      <c r="J133" s="109" t="str">
        <f t="shared" si="9"/>
        <v>H</v>
      </c>
      <c r="K133" s="47">
        <f t="shared" si="10"/>
        <v>0</v>
      </c>
      <c r="L133" s="108" t="str">
        <f t="shared" si="6"/>
        <v/>
      </c>
    </row>
    <row r="134" spans="2:12" x14ac:dyDescent="0.2">
      <c r="B134" s="48"/>
      <c r="C134" s="49"/>
      <c r="D134" s="50"/>
      <c r="E134" s="50"/>
      <c r="F134" s="50"/>
      <c r="G134" s="50"/>
      <c r="H134" s="47">
        <f t="shared" si="7"/>
        <v>0</v>
      </c>
      <c r="I134" s="47">
        <f t="shared" si="8"/>
        <v>0</v>
      </c>
      <c r="J134" s="109" t="str">
        <f t="shared" si="9"/>
        <v>H</v>
      </c>
      <c r="K134" s="47">
        <f t="shared" si="10"/>
        <v>0</v>
      </c>
      <c r="L134" s="108" t="str">
        <f t="shared" si="6"/>
        <v/>
      </c>
    </row>
    <row r="135" spans="2:12" x14ac:dyDescent="0.2">
      <c r="B135" s="48"/>
      <c r="C135" s="49"/>
      <c r="D135" s="50"/>
      <c r="E135" s="50"/>
      <c r="F135" s="50"/>
      <c r="G135" s="50"/>
      <c r="H135" s="47">
        <f t="shared" si="7"/>
        <v>0</v>
      </c>
      <c r="I135" s="47">
        <f t="shared" si="8"/>
        <v>0</v>
      </c>
      <c r="J135" s="109" t="str">
        <f t="shared" si="9"/>
        <v>H</v>
      </c>
      <c r="K135" s="47">
        <f t="shared" si="10"/>
        <v>0</v>
      </c>
      <c r="L135" s="108" t="str">
        <f t="shared" si="6"/>
        <v/>
      </c>
    </row>
    <row r="136" spans="2:12" x14ac:dyDescent="0.2">
      <c r="B136" s="48"/>
      <c r="C136" s="49"/>
      <c r="D136" s="50"/>
      <c r="E136" s="50"/>
      <c r="F136" s="50"/>
      <c r="G136" s="50"/>
      <c r="H136" s="47">
        <f t="shared" si="7"/>
        <v>0</v>
      </c>
      <c r="I136" s="47">
        <f t="shared" si="8"/>
        <v>0</v>
      </c>
      <c r="J136" s="109" t="str">
        <f t="shared" si="9"/>
        <v>H</v>
      </c>
      <c r="K136" s="47">
        <f t="shared" si="10"/>
        <v>0</v>
      </c>
      <c r="L136" s="108" t="str">
        <f t="shared" si="6"/>
        <v/>
      </c>
    </row>
    <row r="137" spans="2:12" x14ac:dyDescent="0.2">
      <c r="B137" s="48"/>
      <c r="C137" s="49"/>
      <c r="D137" s="50"/>
      <c r="E137" s="50"/>
      <c r="F137" s="50"/>
      <c r="G137" s="50"/>
      <c r="H137" s="47">
        <f t="shared" si="7"/>
        <v>0</v>
      </c>
      <c r="I137" s="47">
        <f t="shared" si="8"/>
        <v>0</v>
      </c>
      <c r="J137" s="109" t="str">
        <f t="shared" si="9"/>
        <v>H</v>
      </c>
      <c r="K137" s="47">
        <f t="shared" si="10"/>
        <v>0</v>
      </c>
      <c r="L137" s="108" t="str">
        <f t="shared" si="6"/>
        <v/>
      </c>
    </row>
    <row r="138" spans="2:12" x14ac:dyDescent="0.2">
      <c r="B138" s="48"/>
      <c r="C138" s="49"/>
      <c r="D138" s="50"/>
      <c r="E138" s="50"/>
      <c r="F138" s="50"/>
      <c r="G138" s="50"/>
      <c r="H138" s="47">
        <f t="shared" si="7"/>
        <v>0</v>
      </c>
      <c r="I138" s="47">
        <f t="shared" si="8"/>
        <v>0</v>
      </c>
      <c r="J138" s="109" t="str">
        <f t="shared" si="9"/>
        <v>H</v>
      </c>
      <c r="K138" s="47">
        <f t="shared" si="10"/>
        <v>0</v>
      </c>
      <c r="L138" s="108" t="str">
        <f t="shared" si="6"/>
        <v/>
      </c>
    </row>
    <row r="139" spans="2:12" x14ac:dyDescent="0.2">
      <c r="B139" s="48"/>
      <c r="C139" s="49"/>
      <c r="D139" s="50"/>
      <c r="E139" s="50"/>
      <c r="F139" s="50"/>
      <c r="G139" s="50"/>
      <c r="H139" s="47">
        <f t="shared" si="7"/>
        <v>0</v>
      </c>
      <c r="I139" s="47">
        <f t="shared" si="8"/>
        <v>0</v>
      </c>
      <c r="J139" s="109" t="str">
        <f t="shared" si="9"/>
        <v>H</v>
      </c>
      <c r="K139" s="47">
        <f t="shared" si="10"/>
        <v>0</v>
      </c>
      <c r="L139" s="108" t="str">
        <f t="shared" si="6"/>
        <v/>
      </c>
    </row>
    <row r="140" spans="2:12" x14ac:dyDescent="0.2">
      <c r="B140" s="48"/>
      <c r="C140" s="49"/>
      <c r="D140" s="50"/>
      <c r="E140" s="50"/>
      <c r="F140" s="50"/>
      <c r="G140" s="50"/>
      <c r="H140" s="47">
        <f t="shared" si="7"/>
        <v>0</v>
      </c>
      <c r="I140" s="47">
        <f t="shared" si="8"/>
        <v>0</v>
      </c>
      <c r="J140" s="109" t="str">
        <f t="shared" si="9"/>
        <v>H</v>
      </c>
      <c r="K140" s="47">
        <f t="shared" si="10"/>
        <v>0</v>
      </c>
      <c r="L140" s="108" t="str">
        <f t="shared" si="6"/>
        <v/>
      </c>
    </row>
    <row r="141" spans="2:12" x14ac:dyDescent="0.2">
      <c r="B141" s="48"/>
      <c r="C141" s="49"/>
      <c r="D141" s="50"/>
      <c r="E141" s="50"/>
      <c r="F141" s="50"/>
      <c r="G141" s="50"/>
      <c r="H141" s="47">
        <f t="shared" si="7"/>
        <v>0</v>
      </c>
      <c r="I141" s="47">
        <f t="shared" si="8"/>
        <v>0</v>
      </c>
      <c r="J141" s="109" t="str">
        <f t="shared" si="9"/>
        <v>H</v>
      </c>
      <c r="K141" s="47">
        <f t="shared" si="10"/>
        <v>0</v>
      </c>
      <c r="L141" s="108" t="str">
        <f t="shared" si="6"/>
        <v/>
      </c>
    </row>
    <row r="142" spans="2:12" x14ac:dyDescent="0.2">
      <c r="B142" s="48"/>
      <c r="C142" s="49"/>
      <c r="D142" s="50"/>
      <c r="E142" s="50"/>
      <c r="F142" s="50"/>
      <c r="G142" s="50"/>
      <c r="H142" s="47">
        <f t="shared" si="7"/>
        <v>0</v>
      </c>
      <c r="I142" s="47">
        <f t="shared" si="8"/>
        <v>0</v>
      </c>
      <c r="J142" s="109" t="str">
        <f t="shared" si="9"/>
        <v>H</v>
      </c>
      <c r="K142" s="47">
        <f t="shared" si="10"/>
        <v>0</v>
      </c>
      <c r="L142" s="108" t="str">
        <f t="shared" si="6"/>
        <v/>
      </c>
    </row>
    <row r="143" spans="2:12" x14ac:dyDescent="0.2">
      <c r="B143" s="48"/>
      <c r="C143" s="49"/>
      <c r="D143" s="50"/>
      <c r="E143" s="50"/>
      <c r="F143" s="50"/>
      <c r="G143" s="50"/>
      <c r="H143" s="47">
        <f t="shared" si="7"/>
        <v>0</v>
      </c>
      <c r="I143" s="47">
        <f t="shared" si="8"/>
        <v>0</v>
      </c>
      <c r="J143" s="109" t="str">
        <f t="shared" si="9"/>
        <v>H</v>
      </c>
      <c r="K143" s="47">
        <f t="shared" si="10"/>
        <v>0</v>
      </c>
      <c r="L143" s="108" t="str">
        <f t="shared" si="6"/>
        <v/>
      </c>
    </row>
    <row r="144" spans="2:12" x14ac:dyDescent="0.2">
      <c r="B144" s="48"/>
      <c r="C144" s="49"/>
      <c r="D144" s="50"/>
      <c r="E144" s="50"/>
      <c r="F144" s="50"/>
      <c r="G144" s="50"/>
      <c r="H144" s="47">
        <f t="shared" si="7"/>
        <v>0</v>
      </c>
      <c r="I144" s="47">
        <f t="shared" si="8"/>
        <v>0</v>
      </c>
      <c r="J144" s="109" t="str">
        <f t="shared" si="9"/>
        <v>H</v>
      </c>
      <c r="K144" s="47">
        <f t="shared" si="10"/>
        <v>0</v>
      </c>
      <c r="L144" s="108" t="str">
        <f t="shared" si="6"/>
        <v/>
      </c>
    </row>
    <row r="145" spans="2:12" x14ac:dyDescent="0.2">
      <c r="B145" s="48"/>
      <c r="C145" s="49"/>
      <c r="D145" s="50"/>
      <c r="E145" s="50"/>
      <c r="F145" s="50"/>
      <c r="G145" s="50"/>
      <c r="H145" s="47">
        <f t="shared" si="7"/>
        <v>0</v>
      </c>
      <c r="I145" s="47">
        <f t="shared" si="8"/>
        <v>0</v>
      </c>
      <c r="J145" s="109" t="str">
        <f t="shared" si="9"/>
        <v>H</v>
      </c>
      <c r="K145" s="47">
        <f t="shared" si="10"/>
        <v>0</v>
      </c>
      <c r="L145" s="108" t="str">
        <f t="shared" si="6"/>
        <v/>
      </c>
    </row>
    <row r="146" spans="2:12" x14ac:dyDescent="0.2">
      <c r="B146" s="48"/>
      <c r="C146" s="49"/>
      <c r="D146" s="50"/>
      <c r="E146" s="50"/>
      <c r="F146" s="50"/>
      <c r="G146" s="50"/>
      <c r="H146" s="47">
        <f t="shared" si="7"/>
        <v>0</v>
      </c>
      <c r="I146" s="47">
        <f t="shared" si="8"/>
        <v>0</v>
      </c>
      <c r="J146" s="109" t="str">
        <f t="shared" si="9"/>
        <v>H</v>
      </c>
      <c r="K146" s="47">
        <f t="shared" si="10"/>
        <v>0</v>
      </c>
      <c r="L146" s="108" t="str">
        <f t="shared" si="6"/>
        <v/>
      </c>
    </row>
    <row r="147" spans="2:12" x14ac:dyDescent="0.2">
      <c r="B147" s="48"/>
      <c r="C147" s="49"/>
      <c r="D147" s="50"/>
      <c r="E147" s="50"/>
      <c r="F147" s="50"/>
      <c r="G147" s="50"/>
      <c r="H147" s="47">
        <f t="shared" si="7"/>
        <v>0</v>
      </c>
      <c r="I147" s="47">
        <f t="shared" si="8"/>
        <v>0</v>
      </c>
      <c r="J147" s="109" t="str">
        <f t="shared" si="9"/>
        <v>H</v>
      </c>
      <c r="K147" s="47">
        <f t="shared" si="10"/>
        <v>0</v>
      </c>
      <c r="L147" s="108" t="str">
        <f t="shared" si="6"/>
        <v/>
      </c>
    </row>
    <row r="148" spans="2:12" x14ac:dyDescent="0.2">
      <c r="B148" s="48"/>
      <c r="C148" s="49"/>
      <c r="D148" s="50"/>
      <c r="E148" s="50"/>
      <c r="F148" s="50"/>
      <c r="G148" s="50"/>
      <c r="H148" s="47">
        <f t="shared" si="7"/>
        <v>0</v>
      </c>
      <c r="I148" s="47">
        <f t="shared" si="8"/>
        <v>0</v>
      </c>
      <c r="J148" s="109" t="str">
        <f t="shared" si="9"/>
        <v>H</v>
      </c>
      <c r="K148" s="47">
        <f t="shared" si="10"/>
        <v>0</v>
      </c>
      <c r="L148" s="108" t="str">
        <f t="shared" si="6"/>
        <v/>
      </c>
    </row>
    <row r="149" spans="2:12" x14ac:dyDescent="0.2">
      <c r="B149" s="48"/>
      <c r="C149" s="49"/>
      <c r="D149" s="50"/>
      <c r="E149" s="50"/>
      <c r="F149" s="50"/>
      <c r="G149" s="50"/>
      <c r="H149" s="47">
        <f t="shared" si="7"/>
        <v>0</v>
      </c>
      <c r="I149" s="47">
        <f t="shared" si="8"/>
        <v>0</v>
      </c>
      <c r="J149" s="109" t="str">
        <f t="shared" si="9"/>
        <v>H</v>
      </c>
      <c r="K149" s="47">
        <f t="shared" si="10"/>
        <v>0</v>
      </c>
      <c r="L149" s="108" t="str">
        <f t="shared" si="6"/>
        <v/>
      </c>
    </row>
    <row r="150" spans="2:12" x14ac:dyDescent="0.2">
      <c r="B150" s="48"/>
      <c r="C150" s="49"/>
      <c r="D150" s="50"/>
      <c r="E150" s="50"/>
      <c r="F150" s="50"/>
      <c r="G150" s="50"/>
      <c r="H150" s="47">
        <f t="shared" si="7"/>
        <v>0</v>
      </c>
      <c r="I150" s="47">
        <f t="shared" si="8"/>
        <v>0</v>
      </c>
      <c r="J150" s="109" t="str">
        <f t="shared" si="9"/>
        <v>H</v>
      </c>
      <c r="K150" s="47">
        <f t="shared" si="10"/>
        <v>0</v>
      </c>
      <c r="L150" s="108" t="str">
        <f t="shared" si="6"/>
        <v/>
      </c>
    </row>
    <row r="151" spans="2:12" x14ac:dyDescent="0.2">
      <c r="B151" s="48"/>
      <c r="C151" s="49"/>
      <c r="D151" s="50"/>
      <c r="E151" s="50"/>
      <c r="F151" s="50"/>
      <c r="G151" s="50"/>
      <c r="H151" s="47">
        <f t="shared" si="7"/>
        <v>0</v>
      </c>
      <c r="I151" s="47">
        <f t="shared" si="8"/>
        <v>0</v>
      </c>
      <c r="J151" s="109" t="str">
        <f t="shared" si="9"/>
        <v>H</v>
      </c>
      <c r="K151" s="47">
        <f t="shared" si="10"/>
        <v>0</v>
      </c>
      <c r="L151" s="108" t="str">
        <f t="shared" si="6"/>
        <v/>
      </c>
    </row>
    <row r="152" spans="2:12" x14ac:dyDescent="0.2">
      <c r="B152" s="48"/>
      <c r="C152" s="49"/>
      <c r="D152" s="50"/>
      <c r="E152" s="50"/>
      <c r="F152" s="50"/>
      <c r="G152" s="50"/>
      <c r="H152" s="47">
        <f t="shared" si="7"/>
        <v>0</v>
      </c>
      <c r="I152" s="47">
        <f t="shared" si="8"/>
        <v>0</v>
      </c>
      <c r="J152" s="109" t="str">
        <f t="shared" si="9"/>
        <v>H</v>
      </c>
      <c r="K152" s="47">
        <f t="shared" si="10"/>
        <v>0</v>
      </c>
      <c r="L152" s="108" t="str">
        <f t="shared" si="6"/>
        <v/>
      </c>
    </row>
    <row r="153" spans="2:12" x14ac:dyDescent="0.2">
      <c r="B153" s="48"/>
      <c r="C153" s="49"/>
      <c r="D153" s="50"/>
      <c r="E153" s="50"/>
      <c r="F153" s="50"/>
      <c r="G153" s="50"/>
      <c r="H153" s="47">
        <f t="shared" si="7"/>
        <v>0</v>
      </c>
      <c r="I153" s="47">
        <f t="shared" si="8"/>
        <v>0</v>
      </c>
      <c r="J153" s="109" t="str">
        <f t="shared" si="9"/>
        <v>H</v>
      </c>
      <c r="K153" s="47">
        <f t="shared" si="10"/>
        <v>0</v>
      </c>
      <c r="L153" s="108" t="str">
        <f t="shared" si="6"/>
        <v/>
      </c>
    </row>
    <row r="154" spans="2:12" x14ac:dyDescent="0.2">
      <c r="B154" s="48"/>
      <c r="C154" s="49"/>
      <c r="D154" s="50"/>
      <c r="E154" s="50"/>
      <c r="F154" s="50"/>
      <c r="G154" s="50"/>
      <c r="H154" s="47">
        <f t="shared" si="7"/>
        <v>0</v>
      </c>
      <c r="I154" s="47">
        <f t="shared" si="8"/>
        <v>0</v>
      </c>
      <c r="J154" s="109" t="str">
        <f t="shared" si="9"/>
        <v>H</v>
      </c>
      <c r="K154" s="47">
        <f t="shared" si="10"/>
        <v>0</v>
      </c>
      <c r="L154" s="108" t="str">
        <f t="shared" si="6"/>
        <v/>
      </c>
    </row>
    <row r="155" spans="2:12" x14ac:dyDescent="0.2">
      <c r="B155" s="48"/>
      <c r="C155" s="49"/>
      <c r="D155" s="50"/>
      <c r="E155" s="50"/>
      <c r="F155" s="50"/>
      <c r="G155" s="50"/>
      <c r="H155" s="47">
        <f t="shared" si="7"/>
        <v>0</v>
      </c>
      <c r="I155" s="47">
        <f t="shared" si="8"/>
        <v>0</v>
      </c>
      <c r="J155" s="109" t="str">
        <f t="shared" si="9"/>
        <v>H</v>
      </c>
      <c r="K155" s="47">
        <f t="shared" si="10"/>
        <v>0</v>
      </c>
      <c r="L155" s="108" t="str">
        <f t="shared" si="6"/>
        <v/>
      </c>
    </row>
    <row r="156" spans="2:12" x14ac:dyDescent="0.2">
      <c r="B156" s="48"/>
      <c r="C156" s="49"/>
      <c r="D156" s="50"/>
      <c r="E156" s="50"/>
      <c r="F156" s="50"/>
      <c r="G156" s="50"/>
      <c r="H156" s="47">
        <f t="shared" si="7"/>
        <v>0</v>
      </c>
      <c r="I156" s="47">
        <f t="shared" si="8"/>
        <v>0</v>
      </c>
      <c r="J156" s="109" t="str">
        <f t="shared" si="9"/>
        <v>H</v>
      </c>
      <c r="K156" s="47">
        <f t="shared" si="10"/>
        <v>0</v>
      </c>
      <c r="L156" s="108" t="str">
        <f t="shared" si="6"/>
        <v/>
      </c>
    </row>
    <row r="157" spans="2:12" x14ac:dyDescent="0.2">
      <c r="B157" s="48"/>
      <c r="C157" s="49"/>
      <c r="D157" s="50"/>
      <c r="E157" s="50"/>
      <c r="F157" s="50"/>
      <c r="G157" s="50"/>
      <c r="H157" s="47">
        <f t="shared" si="7"/>
        <v>0</v>
      </c>
      <c r="I157" s="47">
        <f t="shared" si="8"/>
        <v>0</v>
      </c>
      <c r="J157" s="109" t="str">
        <f t="shared" si="9"/>
        <v>H</v>
      </c>
      <c r="K157" s="47">
        <f t="shared" si="10"/>
        <v>0</v>
      </c>
      <c r="L157" s="108" t="str">
        <f t="shared" si="6"/>
        <v/>
      </c>
    </row>
    <row r="158" spans="2:12" x14ac:dyDescent="0.2">
      <c r="B158" s="48"/>
      <c r="C158" s="49"/>
      <c r="D158" s="50"/>
      <c r="E158" s="50"/>
      <c r="F158" s="50"/>
      <c r="G158" s="50"/>
      <c r="H158" s="47">
        <f t="shared" si="7"/>
        <v>0</v>
      </c>
      <c r="I158" s="47">
        <f t="shared" si="8"/>
        <v>0</v>
      </c>
      <c r="J158" s="109" t="str">
        <f t="shared" si="9"/>
        <v>H</v>
      </c>
      <c r="K158" s="47">
        <f t="shared" si="10"/>
        <v>0</v>
      </c>
      <c r="L158" s="108" t="str">
        <f t="shared" si="6"/>
        <v/>
      </c>
    </row>
    <row r="159" spans="2:12" x14ac:dyDescent="0.2">
      <c r="B159" s="48"/>
      <c r="C159" s="49"/>
      <c r="D159" s="50"/>
      <c r="E159" s="50"/>
      <c r="F159" s="50"/>
      <c r="G159" s="50"/>
      <c r="H159" s="47">
        <f t="shared" si="7"/>
        <v>0</v>
      </c>
      <c r="I159" s="47">
        <f t="shared" si="8"/>
        <v>0</v>
      </c>
      <c r="J159" s="109" t="str">
        <f t="shared" si="9"/>
        <v>H</v>
      </c>
      <c r="K159" s="47">
        <f t="shared" si="5"/>
        <v>0</v>
      </c>
      <c r="L159" s="108" t="str">
        <f t="shared" si="6"/>
        <v/>
      </c>
    </row>
    <row r="160" spans="2:12" x14ac:dyDescent="0.2">
      <c r="B160" s="48"/>
      <c r="C160" s="49"/>
      <c r="D160" s="50"/>
      <c r="E160" s="50"/>
      <c r="F160" s="50"/>
      <c r="G160" s="50"/>
      <c r="H160" s="47">
        <f t="shared" si="7"/>
        <v>0</v>
      </c>
      <c r="I160" s="47">
        <f t="shared" si="8"/>
        <v>0</v>
      </c>
      <c r="J160" s="109" t="str">
        <f t="shared" si="9"/>
        <v>H</v>
      </c>
      <c r="K160" s="47">
        <f t="shared" si="5"/>
        <v>0</v>
      </c>
      <c r="L160" s="108" t="str">
        <f t="shared" si="6"/>
        <v/>
      </c>
    </row>
    <row r="161" spans="2:12" x14ac:dyDescent="0.2">
      <c r="B161" s="48"/>
      <c r="C161" s="49"/>
      <c r="D161" s="50"/>
      <c r="E161" s="50"/>
      <c r="F161" s="50"/>
      <c r="G161" s="50"/>
      <c r="H161" s="47">
        <f t="shared" si="7"/>
        <v>0</v>
      </c>
      <c r="I161" s="47">
        <f t="shared" si="8"/>
        <v>0</v>
      </c>
      <c r="J161" s="109" t="str">
        <f t="shared" si="9"/>
        <v>H</v>
      </c>
      <c r="K161" s="47">
        <f t="shared" si="5"/>
        <v>0</v>
      </c>
      <c r="L161" s="108" t="str">
        <f t="shared" si="6"/>
        <v/>
      </c>
    </row>
    <row r="162" spans="2:12" x14ac:dyDescent="0.2">
      <c r="B162" s="48"/>
      <c r="C162" s="49"/>
      <c r="D162" s="50"/>
      <c r="E162" s="50"/>
      <c r="F162" s="50"/>
      <c r="G162" s="50"/>
      <c r="H162" s="47">
        <f t="shared" si="7"/>
        <v>0</v>
      </c>
      <c r="I162" s="47">
        <f t="shared" si="8"/>
        <v>0</v>
      </c>
      <c r="J162" s="109" t="str">
        <f t="shared" si="9"/>
        <v>H</v>
      </c>
      <c r="K162" s="47">
        <f t="shared" si="5"/>
        <v>0</v>
      </c>
      <c r="L162" s="108" t="str">
        <f t="shared" si="6"/>
        <v/>
      </c>
    </row>
    <row r="163" spans="2:12" x14ac:dyDescent="0.2">
      <c r="B163" s="48"/>
      <c r="C163" s="49"/>
      <c r="D163" s="50"/>
      <c r="E163" s="50"/>
      <c r="F163" s="50"/>
      <c r="G163" s="50"/>
      <c r="H163" s="47">
        <f t="shared" si="7"/>
        <v>0</v>
      </c>
      <c r="I163" s="47">
        <f t="shared" si="8"/>
        <v>0</v>
      </c>
      <c r="J163" s="109" t="str">
        <f t="shared" si="9"/>
        <v>H</v>
      </c>
      <c r="K163" s="47">
        <f t="shared" si="5"/>
        <v>0</v>
      </c>
      <c r="L163" s="108" t="str">
        <f t="shared" si="6"/>
        <v/>
      </c>
    </row>
    <row r="164" spans="2:12" x14ac:dyDescent="0.2">
      <c r="B164" s="48"/>
      <c r="C164" s="49"/>
      <c r="D164" s="50"/>
      <c r="E164" s="50"/>
      <c r="F164" s="50"/>
      <c r="G164" s="50"/>
      <c r="H164" s="47">
        <f t="shared" si="7"/>
        <v>0</v>
      </c>
      <c r="I164" s="47">
        <f t="shared" si="8"/>
        <v>0</v>
      </c>
      <c r="J164" s="109" t="str">
        <f t="shared" si="9"/>
        <v>H</v>
      </c>
      <c r="K164" s="47">
        <f t="shared" si="5"/>
        <v>0</v>
      </c>
      <c r="L164" s="108" t="str">
        <f t="shared" si="6"/>
        <v/>
      </c>
    </row>
    <row r="165" spans="2:12" x14ac:dyDescent="0.2">
      <c r="B165" s="48"/>
      <c r="C165" s="49"/>
      <c r="D165" s="50"/>
      <c r="E165" s="50"/>
      <c r="F165" s="50"/>
      <c r="G165" s="50"/>
      <c r="H165" s="47">
        <f t="shared" si="7"/>
        <v>0</v>
      </c>
      <c r="I165" s="47">
        <f t="shared" si="8"/>
        <v>0</v>
      </c>
      <c r="J165" s="109" t="str">
        <f t="shared" si="9"/>
        <v>H</v>
      </c>
      <c r="K165" s="47">
        <f t="shared" si="5"/>
        <v>0</v>
      </c>
      <c r="L165" s="108" t="str">
        <f t="shared" si="6"/>
        <v/>
      </c>
    </row>
    <row r="166" spans="2:12" x14ac:dyDescent="0.2">
      <c r="B166" s="48"/>
      <c r="C166" s="49"/>
      <c r="D166" s="50"/>
      <c r="E166" s="50"/>
      <c r="F166" s="50"/>
      <c r="G166" s="50"/>
      <c r="H166" s="47">
        <f t="shared" si="7"/>
        <v>0</v>
      </c>
      <c r="I166" s="47">
        <f t="shared" si="8"/>
        <v>0</v>
      </c>
      <c r="J166" s="109" t="str">
        <f t="shared" si="9"/>
        <v>H</v>
      </c>
      <c r="K166" s="47">
        <f t="shared" si="5"/>
        <v>0</v>
      </c>
      <c r="L166" s="108" t="str">
        <f t="shared" ref="L166:L229" si="11">IF(B166&lt;&gt;"",VLOOKUP(B166,Sachgruppen,2,0),"")</f>
        <v/>
      </c>
    </row>
    <row r="167" spans="2:12" x14ac:dyDescent="0.2">
      <c r="B167" s="48"/>
      <c r="C167" s="49"/>
      <c r="D167" s="50"/>
      <c r="E167" s="50"/>
      <c r="F167" s="50"/>
      <c r="G167" s="50"/>
      <c r="H167" s="47">
        <f t="shared" ref="H167:H230" si="12">IF(OR(LEFT($B167,1)="1",LEFT($B167,1)="2"),(D167-E167)-(F167-G167),D167-E167)</f>
        <v>0</v>
      </c>
      <c r="I167" s="47">
        <f t="shared" ref="I167:I230" si="13">IF(LEFT($B167,1)="1",F167-G167,IF(LEFT($B167,1)="2",G167-F167,0))</f>
        <v>0</v>
      </c>
      <c r="J167" s="109" t="str">
        <f t="shared" ref="J167:J230" si="14">IF(OR(LEFT($B167,1)="1",LEFT($B167,1)="3",LEFT($B167,1)="5",LEFT($B167,1)="7",LEFT($B167,4)="9000"),"S","H")</f>
        <v>H</v>
      </c>
      <c r="K167" s="47">
        <f t="shared" si="5"/>
        <v>0</v>
      </c>
      <c r="L167" s="108" t="str">
        <f t="shared" si="11"/>
        <v/>
      </c>
    </row>
    <row r="168" spans="2:12" x14ac:dyDescent="0.2">
      <c r="B168" s="48"/>
      <c r="C168" s="49"/>
      <c r="D168" s="50"/>
      <c r="E168" s="50"/>
      <c r="F168" s="50"/>
      <c r="G168" s="50"/>
      <c r="H168" s="47">
        <f t="shared" si="12"/>
        <v>0</v>
      </c>
      <c r="I168" s="47">
        <f t="shared" si="13"/>
        <v>0</v>
      </c>
      <c r="J168" s="109" t="str">
        <f t="shared" si="14"/>
        <v>H</v>
      </c>
      <c r="K168" s="47">
        <f t="shared" si="5"/>
        <v>0</v>
      </c>
      <c r="L168" s="108" t="str">
        <f t="shared" si="11"/>
        <v/>
      </c>
    </row>
    <row r="169" spans="2:12" x14ac:dyDescent="0.2">
      <c r="B169" s="48"/>
      <c r="C169" s="49"/>
      <c r="D169" s="50"/>
      <c r="E169" s="50"/>
      <c r="F169" s="50"/>
      <c r="G169" s="50"/>
      <c r="H169" s="47">
        <f t="shared" si="12"/>
        <v>0</v>
      </c>
      <c r="I169" s="47">
        <f t="shared" si="13"/>
        <v>0</v>
      </c>
      <c r="J169" s="109" t="str">
        <f t="shared" si="14"/>
        <v>H</v>
      </c>
      <c r="K169" s="47">
        <f t="shared" si="5"/>
        <v>0</v>
      </c>
      <c r="L169" s="108" t="str">
        <f t="shared" si="11"/>
        <v/>
      </c>
    </row>
    <row r="170" spans="2:12" x14ac:dyDescent="0.2">
      <c r="B170" s="48"/>
      <c r="C170" s="49"/>
      <c r="D170" s="50"/>
      <c r="E170" s="50"/>
      <c r="F170" s="50"/>
      <c r="G170" s="50"/>
      <c r="H170" s="47">
        <f t="shared" si="12"/>
        <v>0</v>
      </c>
      <c r="I170" s="47">
        <f t="shared" si="13"/>
        <v>0</v>
      </c>
      <c r="J170" s="109" t="str">
        <f t="shared" si="14"/>
        <v>H</v>
      </c>
      <c r="K170" s="47">
        <f t="shared" si="5"/>
        <v>0</v>
      </c>
      <c r="L170" s="108" t="str">
        <f t="shared" si="11"/>
        <v/>
      </c>
    </row>
    <row r="171" spans="2:12" x14ac:dyDescent="0.2">
      <c r="B171" s="48"/>
      <c r="C171" s="49"/>
      <c r="D171" s="50"/>
      <c r="E171" s="50"/>
      <c r="F171" s="50"/>
      <c r="G171" s="50"/>
      <c r="H171" s="47">
        <f t="shared" si="12"/>
        <v>0</v>
      </c>
      <c r="I171" s="47">
        <f t="shared" si="13"/>
        <v>0</v>
      </c>
      <c r="J171" s="109" t="str">
        <f t="shared" si="14"/>
        <v>H</v>
      </c>
      <c r="K171" s="47">
        <f t="shared" si="5"/>
        <v>0</v>
      </c>
      <c r="L171" s="108" t="str">
        <f t="shared" si="11"/>
        <v/>
      </c>
    </row>
    <row r="172" spans="2:12" x14ac:dyDescent="0.2">
      <c r="B172" s="48"/>
      <c r="C172" s="49"/>
      <c r="D172" s="50"/>
      <c r="E172" s="50"/>
      <c r="F172" s="50"/>
      <c r="G172" s="50"/>
      <c r="H172" s="47">
        <f t="shared" si="12"/>
        <v>0</v>
      </c>
      <c r="I172" s="47">
        <f t="shared" si="13"/>
        <v>0</v>
      </c>
      <c r="J172" s="109" t="str">
        <f t="shared" si="14"/>
        <v>H</v>
      </c>
      <c r="K172" s="47">
        <f t="shared" si="5"/>
        <v>0</v>
      </c>
      <c r="L172" s="108" t="str">
        <f t="shared" si="11"/>
        <v/>
      </c>
    </row>
    <row r="173" spans="2:12" x14ac:dyDescent="0.2">
      <c r="B173" s="48"/>
      <c r="C173" s="49"/>
      <c r="D173" s="50"/>
      <c r="E173" s="50"/>
      <c r="F173" s="50"/>
      <c r="G173" s="50"/>
      <c r="H173" s="47">
        <f t="shared" si="12"/>
        <v>0</v>
      </c>
      <c r="I173" s="47">
        <f t="shared" si="13"/>
        <v>0</v>
      </c>
      <c r="J173" s="109" t="str">
        <f t="shared" si="14"/>
        <v>H</v>
      </c>
      <c r="K173" s="47">
        <f t="shared" si="5"/>
        <v>0</v>
      </c>
      <c r="L173" s="108" t="str">
        <f t="shared" si="11"/>
        <v/>
      </c>
    </row>
    <row r="174" spans="2:12" x14ac:dyDescent="0.2">
      <c r="B174" s="48"/>
      <c r="C174" s="49"/>
      <c r="D174" s="50"/>
      <c r="E174" s="50"/>
      <c r="F174" s="50"/>
      <c r="G174" s="50"/>
      <c r="H174" s="47">
        <f t="shared" si="12"/>
        <v>0</v>
      </c>
      <c r="I174" s="47">
        <f t="shared" si="13"/>
        <v>0</v>
      </c>
      <c r="J174" s="109" t="str">
        <f t="shared" si="14"/>
        <v>H</v>
      </c>
      <c r="K174" s="47">
        <f t="shared" si="5"/>
        <v>0</v>
      </c>
      <c r="L174" s="108" t="str">
        <f t="shared" si="11"/>
        <v/>
      </c>
    </row>
    <row r="175" spans="2:12" x14ac:dyDescent="0.2">
      <c r="B175" s="48"/>
      <c r="C175" s="49"/>
      <c r="D175" s="50"/>
      <c r="E175" s="50"/>
      <c r="F175" s="50"/>
      <c r="G175" s="50"/>
      <c r="H175" s="47">
        <f t="shared" si="12"/>
        <v>0</v>
      </c>
      <c r="I175" s="47">
        <f t="shared" si="13"/>
        <v>0</v>
      </c>
      <c r="J175" s="109" t="str">
        <f t="shared" si="14"/>
        <v>H</v>
      </c>
      <c r="K175" s="47">
        <f t="shared" si="5"/>
        <v>0</v>
      </c>
      <c r="L175" s="108" t="str">
        <f t="shared" si="11"/>
        <v/>
      </c>
    </row>
    <row r="176" spans="2:12" x14ac:dyDescent="0.2">
      <c r="B176" s="48"/>
      <c r="C176" s="49"/>
      <c r="D176" s="50"/>
      <c r="E176" s="50"/>
      <c r="F176" s="50"/>
      <c r="G176" s="50"/>
      <c r="H176" s="47">
        <f t="shared" si="12"/>
        <v>0</v>
      </c>
      <c r="I176" s="47">
        <f t="shared" si="13"/>
        <v>0</v>
      </c>
      <c r="J176" s="109" t="str">
        <f t="shared" si="14"/>
        <v>H</v>
      </c>
      <c r="K176" s="47">
        <f t="shared" si="5"/>
        <v>0</v>
      </c>
      <c r="L176" s="108" t="str">
        <f t="shared" si="11"/>
        <v/>
      </c>
    </row>
    <row r="177" spans="2:12" x14ac:dyDescent="0.2">
      <c r="B177" s="48"/>
      <c r="C177" s="49"/>
      <c r="D177" s="50"/>
      <c r="E177" s="50"/>
      <c r="F177" s="50"/>
      <c r="G177" s="50"/>
      <c r="H177" s="47">
        <f t="shared" si="12"/>
        <v>0</v>
      </c>
      <c r="I177" s="47">
        <f t="shared" si="13"/>
        <v>0</v>
      </c>
      <c r="J177" s="109" t="str">
        <f t="shared" si="14"/>
        <v>H</v>
      </c>
      <c r="K177" s="47">
        <f t="shared" si="5"/>
        <v>0</v>
      </c>
      <c r="L177" s="108" t="str">
        <f t="shared" si="11"/>
        <v/>
      </c>
    </row>
    <row r="178" spans="2:12" x14ac:dyDescent="0.2">
      <c r="B178" s="48"/>
      <c r="C178" s="49"/>
      <c r="D178" s="50"/>
      <c r="E178" s="50"/>
      <c r="F178" s="50"/>
      <c r="G178" s="50"/>
      <c r="H178" s="47">
        <f t="shared" si="12"/>
        <v>0</v>
      </c>
      <c r="I178" s="47">
        <f t="shared" si="13"/>
        <v>0</v>
      </c>
      <c r="J178" s="109" t="str">
        <f t="shared" si="14"/>
        <v>H</v>
      </c>
      <c r="K178" s="47">
        <f t="shared" si="5"/>
        <v>0</v>
      </c>
      <c r="L178" s="108" t="str">
        <f t="shared" si="11"/>
        <v/>
      </c>
    </row>
    <row r="179" spans="2:12" x14ac:dyDescent="0.2">
      <c r="B179" s="48"/>
      <c r="C179" s="49"/>
      <c r="D179" s="50"/>
      <c r="E179" s="50"/>
      <c r="F179" s="50"/>
      <c r="G179" s="50"/>
      <c r="H179" s="47">
        <f t="shared" si="12"/>
        <v>0</v>
      </c>
      <c r="I179" s="47">
        <f t="shared" si="13"/>
        <v>0</v>
      </c>
      <c r="J179" s="109" t="str">
        <f t="shared" si="14"/>
        <v>H</v>
      </c>
      <c r="K179" s="47">
        <f t="shared" si="5"/>
        <v>0</v>
      </c>
      <c r="L179" s="108" t="str">
        <f t="shared" si="11"/>
        <v/>
      </c>
    </row>
    <row r="180" spans="2:12" x14ac:dyDescent="0.2">
      <c r="B180" s="48"/>
      <c r="C180" s="49"/>
      <c r="D180" s="50"/>
      <c r="E180" s="50"/>
      <c r="F180" s="50"/>
      <c r="G180" s="50"/>
      <c r="H180" s="47">
        <f t="shared" si="12"/>
        <v>0</v>
      </c>
      <c r="I180" s="47">
        <f t="shared" si="13"/>
        <v>0</v>
      </c>
      <c r="J180" s="109" t="str">
        <f t="shared" si="14"/>
        <v>H</v>
      </c>
      <c r="K180" s="47">
        <f t="shared" si="5"/>
        <v>0</v>
      </c>
      <c r="L180" s="108" t="str">
        <f t="shared" si="11"/>
        <v/>
      </c>
    </row>
    <row r="181" spans="2:12" x14ac:dyDescent="0.2">
      <c r="B181" s="48"/>
      <c r="C181" s="49"/>
      <c r="D181" s="50"/>
      <c r="E181" s="50"/>
      <c r="F181" s="50"/>
      <c r="G181" s="50"/>
      <c r="H181" s="47">
        <f t="shared" si="12"/>
        <v>0</v>
      </c>
      <c r="I181" s="47">
        <f t="shared" si="13"/>
        <v>0</v>
      </c>
      <c r="J181" s="109" t="str">
        <f t="shared" si="14"/>
        <v>H</v>
      </c>
      <c r="K181" s="47">
        <f t="shared" si="5"/>
        <v>0</v>
      </c>
      <c r="L181" s="108" t="str">
        <f t="shared" si="11"/>
        <v/>
      </c>
    </row>
    <row r="182" spans="2:12" x14ac:dyDescent="0.2">
      <c r="B182" s="48"/>
      <c r="C182" s="49"/>
      <c r="D182" s="50"/>
      <c r="E182" s="50"/>
      <c r="F182" s="50"/>
      <c r="G182" s="50"/>
      <c r="H182" s="47">
        <f t="shared" si="12"/>
        <v>0</v>
      </c>
      <c r="I182" s="47">
        <f t="shared" si="13"/>
        <v>0</v>
      </c>
      <c r="J182" s="109" t="str">
        <f t="shared" si="14"/>
        <v>H</v>
      </c>
      <c r="K182" s="47">
        <f t="shared" si="5"/>
        <v>0</v>
      </c>
      <c r="L182" s="108" t="str">
        <f t="shared" si="11"/>
        <v/>
      </c>
    </row>
    <row r="183" spans="2:12" x14ac:dyDescent="0.2">
      <c r="B183" s="48"/>
      <c r="C183" s="49"/>
      <c r="D183" s="50"/>
      <c r="E183" s="50"/>
      <c r="F183" s="50"/>
      <c r="G183" s="50"/>
      <c r="H183" s="47">
        <f t="shared" si="12"/>
        <v>0</v>
      </c>
      <c r="I183" s="47">
        <f t="shared" si="13"/>
        <v>0</v>
      </c>
      <c r="J183" s="109" t="str">
        <f t="shared" si="14"/>
        <v>H</v>
      </c>
      <c r="K183" s="47">
        <f t="shared" si="5"/>
        <v>0</v>
      </c>
      <c r="L183" s="108" t="str">
        <f t="shared" si="11"/>
        <v/>
      </c>
    </row>
    <row r="184" spans="2:12" x14ac:dyDescent="0.2">
      <c r="B184" s="48"/>
      <c r="C184" s="49"/>
      <c r="D184" s="50"/>
      <c r="E184" s="50"/>
      <c r="F184" s="50"/>
      <c r="G184" s="50"/>
      <c r="H184" s="47">
        <f t="shared" si="12"/>
        <v>0</v>
      </c>
      <c r="I184" s="47">
        <f t="shared" si="13"/>
        <v>0</v>
      </c>
      <c r="J184" s="109" t="str">
        <f t="shared" si="14"/>
        <v>H</v>
      </c>
      <c r="K184" s="47">
        <f t="shared" si="5"/>
        <v>0</v>
      </c>
      <c r="L184" s="108" t="str">
        <f t="shared" si="11"/>
        <v/>
      </c>
    </row>
    <row r="185" spans="2:12" x14ac:dyDescent="0.2">
      <c r="B185" s="48"/>
      <c r="C185" s="49"/>
      <c r="D185" s="50"/>
      <c r="E185" s="50"/>
      <c r="F185" s="50"/>
      <c r="G185" s="50"/>
      <c r="H185" s="47">
        <f t="shared" si="12"/>
        <v>0</v>
      </c>
      <c r="I185" s="47">
        <f t="shared" si="13"/>
        <v>0</v>
      </c>
      <c r="J185" s="109" t="str">
        <f t="shared" si="14"/>
        <v>H</v>
      </c>
      <c r="K185" s="47">
        <f t="shared" si="5"/>
        <v>0</v>
      </c>
      <c r="L185" s="108" t="str">
        <f t="shared" si="11"/>
        <v/>
      </c>
    </row>
    <row r="186" spans="2:12" x14ac:dyDescent="0.2">
      <c r="B186" s="48"/>
      <c r="C186" s="49"/>
      <c r="D186" s="50"/>
      <c r="E186" s="50"/>
      <c r="F186" s="50"/>
      <c r="G186" s="50"/>
      <c r="H186" s="47">
        <f t="shared" si="12"/>
        <v>0</v>
      </c>
      <c r="I186" s="47">
        <f t="shared" si="13"/>
        <v>0</v>
      </c>
      <c r="J186" s="109" t="str">
        <f t="shared" si="14"/>
        <v>H</v>
      </c>
      <c r="K186" s="47">
        <f t="shared" si="5"/>
        <v>0</v>
      </c>
      <c r="L186" s="108" t="str">
        <f t="shared" si="11"/>
        <v/>
      </c>
    </row>
    <row r="187" spans="2:12" x14ac:dyDescent="0.2">
      <c r="B187" s="48"/>
      <c r="C187" s="49"/>
      <c r="D187" s="50"/>
      <c r="E187" s="50"/>
      <c r="F187" s="50"/>
      <c r="G187" s="50"/>
      <c r="H187" s="47">
        <f t="shared" si="12"/>
        <v>0</v>
      </c>
      <c r="I187" s="47">
        <f t="shared" si="13"/>
        <v>0</v>
      </c>
      <c r="J187" s="109" t="str">
        <f t="shared" si="14"/>
        <v>H</v>
      </c>
      <c r="K187" s="47">
        <f t="shared" si="5"/>
        <v>0</v>
      </c>
      <c r="L187" s="108" t="str">
        <f t="shared" si="11"/>
        <v/>
      </c>
    </row>
    <row r="188" spans="2:12" x14ac:dyDescent="0.2">
      <c r="B188" s="48"/>
      <c r="C188" s="49"/>
      <c r="D188" s="50"/>
      <c r="E188" s="50"/>
      <c r="F188" s="50"/>
      <c r="G188" s="50"/>
      <c r="H188" s="47">
        <f t="shared" si="12"/>
        <v>0</v>
      </c>
      <c r="I188" s="47">
        <f t="shared" si="13"/>
        <v>0</v>
      </c>
      <c r="J188" s="109" t="str">
        <f t="shared" si="14"/>
        <v>H</v>
      </c>
      <c r="K188" s="47">
        <f t="shared" si="5"/>
        <v>0</v>
      </c>
      <c r="L188" s="108" t="str">
        <f t="shared" si="11"/>
        <v/>
      </c>
    </row>
    <row r="189" spans="2:12" x14ac:dyDescent="0.2">
      <c r="B189" s="48"/>
      <c r="C189" s="49"/>
      <c r="D189" s="50"/>
      <c r="E189" s="50"/>
      <c r="F189" s="50"/>
      <c r="G189" s="50"/>
      <c r="H189" s="47">
        <f t="shared" si="12"/>
        <v>0</v>
      </c>
      <c r="I189" s="47">
        <f t="shared" si="13"/>
        <v>0</v>
      </c>
      <c r="J189" s="109" t="str">
        <f t="shared" si="14"/>
        <v>H</v>
      </c>
      <c r="K189" s="47">
        <f t="shared" si="5"/>
        <v>0</v>
      </c>
      <c r="L189" s="108" t="str">
        <f t="shared" si="11"/>
        <v/>
      </c>
    </row>
    <row r="190" spans="2:12" x14ac:dyDescent="0.2">
      <c r="B190" s="48"/>
      <c r="C190" s="49"/>
      <c r="D190" s="50"/>
      <c r="E190" s="50"/>
      <c r="F190" s="50"/>
      <c r="G190" s="50"/>
      <c r="H190" s="47">
        <f t="shared" si="12"/>
        <v>0</v>
      </c>
      <c r="I190" s="47">
        <f t="shared" si="13"/>
        <v>0</v>
      </c>
      <c r="J190" s="109" t="str">
        <f t="shared" si="14"/>
        <v>H</v>
      </c>
      <c r="K190" s="47">
        <f t="shared" si="5"/>
        <v>0</v>
      </c>
      <c r="L190" s="108" t="str">
        <f t="shared" si="11"/>
        <v/>
      </c>
    </row>
    <row r="191" spans="2:12" x14ac:dyDescent="0.2">
      <c r="B191" s="48"/>
      <c r="C191" s="49"/>
      <c r="D191" s="50"/>
      <c r="E191" s="50"/>
      <c r="F191" s="50"/>
      <c r="G191" s="50"/>
      <c r="H191" s="47">
        <f t="shared" si="12"/>
        <v>0</v>
      </c>
      <c r="I191" s="47">
        <f t="shared" si="13"/>
        <v>0</v>
      </c>
      <c r="J191" s="109" t="str">
        <f t="shared" si="14"/>
        <v>H</v>
      </c>
      <c r="K191" s="47">
        <f t="shared" si="5"/>
        <v>0</v>
      </c>
      <c r="L191" s="108" t="str">
        <f t="shared" si="11"/>
        <v/>
      </c>
    </row>
    <row r="192" spans="2:12" x14ac:dyDescent="0.2">
      <c r="B192" s="48"/>
      <c r="C192" s="49"/>
      <c r="D192" s="50"/>
      <c r="E192" s="50"/>
      <c r="F192" s="50"/>
      <c r="G192" s="50"/>
      <c r="H192" s="47">
        <f t="shared" si="12"/>
        <v>0</v>
      </c>
      <c r="I192" s="47">
        <f t="shared" si="13"/>
        <v>0</v>
      </c>
      <c r="J192" s="109" t="str">
        <f t="shared" si="14"/>
        <v>H</v>
      </c>
      <c r="K192" s="47">
        <f t="shared" si="5"/>
        <v>0</v>
      </c>
      <c r="L192" s="108" t="str">
        <f t="shared" si="11"/>
        <v/>
      </c>
    </row>
    <row r="193" spans="2:12" x14ac:dyDescent="0.2">
      <c r="B193" s="48"/>
      <c r="C193" s="49"/>
      <c r="D193" s="50"/>
      <c r="E193" s="50"/>
      <c r="F193" s="50"/>
      <c r="G193" s="50"/>
      <c r="H193" s="47">
        <f t="shared" si="12"/>
        <v>0</v>
      </c>
      <c r="I193" s="47">
        <f t="shared" si="13"/>
        <v>0</v>
      </c>
      <c r="J193" s="109" t="str">
        <f t="shared" si="14"/>
        <v>H</v>
      </c>
      <c r="K193" s="47">
        <f t="shared" si="4"/>
        <v>0</v>
      </c>
      <c r="L193" s="108" t="str">
        <f t="shared" si="11"/>
        <v/>
      </c>
    </row>
    <row r="194" spans="2:12" x14ac:dyDescent="0.2">
      <c r="B194" s="48"/>
      <c r="C194" s="49"/>
      <c r="D194" s="50"/>
      <c r="E194" s="50"/>
      <c r="F194" s="50"/>
      <c r="G194" s="50"/>
      <c r="H194" s="47">
        <f t="shared" si="12"/>
        <v>0</v>
      </c>
      <c r="I194" s="47">
        <f t="shared" si="13"/>
        <v>0</v>
      </c>
      <c r="J194" s="109" t="str">
        <f t="shared" si="14"/>
        <v>H</v>
      </c>
      <c r="K194" s="47">
        <f t="shared" si="4"/>
        <v>0</v>
      </c>
      <c r="L194" s="108" t="str">
        <f t="shared" si="11"/>
        <v/>
      </c>
    </row>
    <row r="195" spans="2:12" x14ac:dyDescent="0.2">
      <c r="B195" s="48"/>
      <c r="C195" s="49"/>
      <c r="D195" s="50"/>
      <c r="E195" s="50"/>
      <c r="F195" s="50"/>
      <c r="G195" s="50"/>
      <c r="H195" s="47">
        <f t="shared" si="12"/>
        <v>0</v>
      </c>
      <c r="I195" s="47">
        <f t="shared" si="13"/>
        <v>0</v>
      </c>
      <c r="J195" s="109" t="str">
        <f t="shared" si="14"/>
        <v>H</v>
      </c>
      <c r="K195" s="47">
        <f t="shared" si="4"/>
        <v>0</v>
      </c>
      <c r="L195" s="108" t="str">
        <f t="shared" si="11"/>
        <v/>
      </c>
    </row>
    <row r="196" spans="2:12" x14ac:dyDescent="0.2">
      <c r="B196" s="48"/>
      <c r="C196" s="49"/>
      <c r="D196" s="50"/>
      <c r="E196" s="50"/>
      <c r="F196" s="50"/>
      <c r="G196" s="50"/>
      <c r="H196" s="47">
        <f t="shared" si="12"/>
        <v>0</v>
      </c>
      <c r="I196" s="47">
        <f t="shared" si="13"/>
        <v>0</v>
      </c>
      <c r="J196" s="109" t="str">
        <f t="shared" si="14"/>
        <v>H</v>
      </c>
      <c r="K196" s="47">
        <f t="shared" si="4"/>
        <v>0</v>
      </c>
      <c r="L196" s="108" t="str">
        <f t="shared" si="11"/>
        <v/>
      </c>
    </row>
    <row r="197" spans="2:12" x14ac:dyDescent="0.2">
      <c r="B197" s="48"/>
      <c r="C197" s="49"/>
      <c r="D197" s="50"/>
      <c r="E197" s="50"/>
      <c r="F197" s="50"/>
      <c r="G197" s="50"/>
      <c r="H197" s="47">
        <f t="shared" si="12"/>
        <v>0</v>
      </c>
      <c r="I197" s="47">
        <f t="shared" si="13"/>
        <v>0</v>
      </c>
      <c r="J197" s="109" t="str">
        <f t="shared" si="14"/>
        <v>H</v>
      </c>
      <c r="K197" s="47">
        <f t="shared" si="4"/>
        <v>0</v>
      </c>
      <c r="L197" s="108" t="str">
        <f t="shared" si="11"/>
        <v/>
      </c>
    </row>
    <row r="198" spans="2:12" x14ac:dyDescent="0.2">
      <c r="B198" s="48"/>
      <c r="C198" s="49"/>
      <c r="D198" s="50"/>
      <c r="E198" s="50"/>
      <c r="F198" s="50"/>
      <c r="G198" s="50"/>
      <c r="H198" s="47">
        <f t="shared" si="12"/>
        <v>0</v>
      </c>
      <c r="I198" s="47">
        <f t="shared" si="13"/>
        <v>0</v>
      </c>
      <c r="J198" s="109" t="str">
        <f t="shared" si="14"/>
        <v>H</v>
      </c>
      <c r="K198" s="47">
        <f t="shared" si="4"/>
        <v>0</v>
      </c>
      <c r="L198" s="108" t="str">
        <f t="shared" si="11"/>
        <v/>
      </c>
    </row>
    <row r="199" spans="2:12" x14ac:dyDescent="0.2">
      <c r="B199" s="48"/>
      <c r="C199" s="49"/>
      <c r="D199" s="50"/>
      <c r="E199" s="50"/>
      <c r="F199" s="50"/>
      <c r="G199" s="50"/>
      <c r="H199" s="47">
        <f t="shared" si="12"/>
        <v>0</v>
      </c>
      <c r="I199" s="47">
        <f t="shared" si="13"/>
        <v>0</v>
      </c>
      <c r="J199" s="109" t="str">
        <f t="shared" si="14"/>
        <v>H</v>
      </c>
      <c r="K199" s="47">
        <f t="shared" si="4"/>
        <v>0</v>
      </c>
      <c r="L199" s="108" t="str">
        <f t="shared" si="11"/>
        <v/>
      </c>
    </row>
    <row r="200" spans="2:12" x14ac:dyDescent="0.2">
      <c r="B200" s="48"/>
      <c r="C200" s="49"/>
      <c r="D200" s="50"/>
      <c r="E200" s="50"/>
      <c r="F200" s="50"/>
      <c r="G200" s="50"/>
      <c r="H200" s="47">
        <f t="shared" si="12"/>
        <v>0</v>
      </c>
      <c r="I200" s="47">
        <f t="shared" si="13"/>
        <v>0</v>
      </c>
      <c r="J200" s="109" t="str">
        <f t="shared" si="14"/>
        <v>H</v>
      </c>
      <c r="K200" s="47">
        <f t="shared" si="4"/>
        <v>0</v>
      </c>
      <c r="L200" s="108" t="str">
        <f t="shared" si="11"/>
        <v/>
      </c>
    </row>
    <row r="201" spans="2:12" x14ac:dyDescent="0.2">
      <c r="B201" s="48"/>
      <c r="C201" s="49"/>
      <c r="D201" s="50"/>
      <c r="E201" s="50"/>
      <c r="F201" s="50"/>
      <c r="G201" s="50"/>
      <c r="H201" s="47">
        <f t="shared" si="12"/>
        <v>0</v>
      </c>
      <c r="I201" s="47">
        <f t="shared" si="13"/>
        <v>0</v>
      </c>
      <c r="J201" s="109" t="str">
        <f t="shared" si="14"/>
        <v>H</v>
      </c>
      <c r="K201" s="47">
        <f t="shared" si="4"/>
        <v>0</v>
      </c>
      <c r="L201" s="108" t="str">
        <f t="shared" si="11"/>
        <v/>
      </c>
    </row>
    <row r="202" spans="2:12" x14ac:dyDescent="0.2">
      <c r="B202" s="48"/>
      <c r="C202" s="49"/>
      <c r="D202" s="50"/>
      <c r="E202" s="50"/>
      <c r="F202" s="50"/>
      <c r="G202" s="50"/>
      <c r="H202" s="47">
        <f t="shared" si="12"/>
        <v>0</v>
      </c>
      <c r="I202" s="47">
        <f t="shared" si="13"/>
        <v>0</v>
      </c>
      <c r="J202" s="109" t="str">
        <f t="shared" si="14"/>
        <v>H</v>
      </c>
      <c r="K202" s="47">
        <f t="shared" si="4"/>
        <v>0</v>
      </c>
      <c r="L202" s="108" t="str">
        <f t="shared" si="11"/>
        <v/>
      </c>
    </row>
    <row r="203" spans="2:12" x14ac:dyDescent="0.2">
      <c r="B203" s="48"/>
      <c r="C203" s="49"/>
      <c r="D203" s="50"/>
      <c r="E203" s="50"/>
      <c r="F203" s="50"/>
      <c r="G203" s="50"/>
      <c r="H203" s="47">
        <f t="shared" si="12"/>
        <v>0</v>
      </c>
      <c r="I203" s="47">
        <f t="shared" si="13"/>
        <v>0</v>
      </c>
      <c r="J203" s="109" t="str">
        <f t="shared" si="14"/>
        <v>H</v>
      </c>
      <c r="K203" s="47">
        <f t="shared" si="4"/>
        <v>0</v>
      </c>
      <c r="L203" s="108" t="str">
        <f t="shared" si="11"/>
        <v/>
      </c>
    </row>
    <row r="204" spans="2:12" x14ac:dyDescent="0.2">
      <c r="B204" s="48"/>
      <c r="C204" s="49"/>
      <c r="D204" s="50"/>
      <c r="E204" s="50"/>
      <c r="F204" s="50"/>
      <c r="G204" s="50"/>
      <c r="H204" s="47">
        <f t="shared" si="12"/>
        <v>0</v>
      </c>
      <c r="I204" s="47">
        <f t="shared" si="13"/>
        <v>0</v>
      </c>
      <c r="J204" s="109" t="str">
        <f t="shared" si="14"/>
        <v>H</v>
      </c>
      <c r="K204" s="47">
        <f t="shared" si="4"/>
        <v>0</v>
      </c>
      <c r="L204" s="108" t="str">
        <f t="shared" si="11"/>
        <v/>
      </c>
    </row>
    <row r="205" spans="2:12" x14ac:dyDescent="0.2">
      <c r="B205" s="48"/>
      <c r="C205" s="49"/>
      <c r="D205" s="50"/>
      <c r="E205" s="50"/>
      <c r="F205" s="50"/>
      <c r="G205" s="50"/>
      <c r="H205" s="47">
        <f t="shared" si="12"/>
        <v>0</v>
      </c>
      <c r="I205" s="47">
        <f t="shared" si="13"/>
        <v>0</v>
      </c>
      <c r="J205" s="109" t="str">
        <f t="shared" si="14"/>
        <v>H</v>
      </c>
      <c r="K205" s="47">
        <f t="shared" si="4"/>
        <v>0</v>
      </c>
      <c r="L205" s="108" t="str">
        <f t="shared" si="11"/>
        <v/>
      </c>
    </row>
    <row r="206" spans="2:12" x14ac:dyDescent="0.2">
      <c r="B206" s="48"/>
      <c r="C206" s="49"/>
      <c r="D206" s="50"/>
      <c r="E206" s="50"/>
      <c r="F206" s="50"/>
      <c r="G206" s="50"/>
      <c r="H206" s="47">
        <f t="shared" si="12"/>
        <v>0</v>
      </c>
      <c r="I206" s="47">
        <f t="shared" si="13"/>
        <v>0</v>
      </c>
      <c r="J206" s="109" t="str">
        <f t="shared" si="14"/>
        <v>H</v>
      </c>
      <c r="K206" s="47">
        <f t="shared" si="4"/>
        <v>0</v>
      </c>
      <c r="L206" s="108" t="str">
        <f t="shared" si="11"/>
        <v/>
      </c>
    </row>
    <row r="207" spans="2:12" x14ac:dyDescent="0.2">
      <c r="B207" s="48"/>
      <c r="C207" s="49"/>
      <c r="D207" s="50"/>
      <c r="E207" s="50"/>
      <c r="F207" s="50"/>
      <c r="G207" s="50"/>
      <c r="H207" s="47">
        <f t="shared" si="12"/>
        <v>0</v>
      </c>
      <c r="I207" s="47">
        <f t="shared" si="13"/>
        <v>0</v>
      </c>
      <c r="J207" s="109" t="str">
        <f t="shared" si="14"/>
        <v>H</v>
      </c>
      <c r="K207" s="47">
        <f t="shared" si="4"/>
        <v>0</v>
      </c>
      <c r="L207" s="108" t="str">
        <f t="shared" si="11"/>
        <v/>
      </c>
    </row>
    <row r="208" spans="2:12" x14ac:dyDescent="0.2">
      <c r="B208" s="48"/>
      <c r="C208" s="49"/>
      <c r="D208" s="50"/>
      <c r="E208" s="50"/>
      <c r="F208" s="50"/>
      <c r="G208" s="50"/>
      <c r="H208" s="47">
        <f t="shared" si="12"/>
        <v>0</v>
      </c>
      <c r="I208" s="47">
        <f t="shared" si="13"/>
        <v>0</v>
      </c>
      <c r="J208" s="109" t="str">
        <f t="shared" si="14"/>
        <v>H</v>
      </c>
      <c r="K208" s="47">
        <f t="shared" si="4"/>
        <v>0</v>
      </c>
      <c r="L208" s="108" t="str">
        <f t="shared" si="11"/>
        <v/>
      </c>
    </row>
    <row r="209" spans="2:12" x14ac:dyDescent="0.2">
      <c r="B209" s="48"/>
      <c r="C209" s="49"/>
      <c r="D209" s="50"/>
      <c r="E209" s="50"/>
      <c r="F209" s="50"/>
      <c r="G209" s="50"/>
      <c r="H209" s="47">
        <f t="shared" si="12"/>
        <v>0</v>
      </c>
      <c r="I209" s="47">
        <f t="shared" si="13"/>
        <v>0</v>
      </c>
      <c r="J209" s="109" t="str">
        <f t="shared" si="14"/>
        <v>H</v>
      </c>
      <c r="K209" s="47">
        <f t="shared" si="4"/>
        <v>0</v>
      </c>
      <c r="L209" s="108" t="str">
        <f t="shared" si="11"/>
        <v/>
      </c>
    </row>
    <row r="210" spans="2:12" x14ac:dyDescent="0.2">
      <c r="B210" s="48"/>
      <c r="C210" s="49"/>
      <c r="D210" s="50"/>
      <c r="E210" s="50"/>
      <c r="F210" s="50"/>
      <c r="G210" s="50"/>
      <c r="H210" s="47">
        <f t="shared" si="12"/>
        <v>0</v>
      </c>
      <c r="I210" s="47">
        <f t="shared" si="13"/>
        <v>0</v>
      </c>
      <c r="J210" s="109" t="str">
        <f t="shared" si="14"/>
        <v>H</v>
      </c>
      <c r="K210" s="47">
        <f t="shared" si="4"/>
        <v>0</v>
      </c>
      <c r="L210" s="108" t="str">
        <f t="shared" si="11"/>
        <v/>
      </c>
    </row>
    <row r="211" spans="2:12" x14ac:dyDescent="0.2">
      <c r="B211" s="48"/>
      <c r="C211" s="49"/>
      <c r="D211" s="50"/>
      <c r="E211" s="50"/>
      <c r="F211" s="50"/>
      <c r="G211" s="50"/>
      <c r="H211" s="47">
        <f t="shared" si="12"/>
        <v>0</v>
      </c>
      <c r="I211" s="47">
        <f t="shared" si="13"/>
        <v>0</v>
      </c>
      <c r="J211" s="109" t="str">
        <f t="shared" si="14"/>
        <v>H</v>
      </c>
      <c r="K211" s="47">
        <f t="shared" si="4"/>
        <v>0</v>
      </c>
      <c r="L211" s="108" t="str">
        <f t="shared" si="11"/>
        <v/>
      </c>
    </row>
    <row r="212" spans="2:12" x14ac:dyDescent="0.2">
      <c r="B212" s="48"/>
      <c r="C212" s="49"/>
      <c r="D212" s="50"/>
      <c r="E212" s="50"/>
      <c r="F212" s="50"/>
      <c r="G212" s="50"/>
      <c r="H212" s="47">
        <f t="shared" si="12"/>
        <v>0</v>
      </c>
      <c r="I212" s="47">
        <f t="shared" si="13"/>
        <v>0</v>
      </c>
      <c r="J212" s="109" t="str">
        <f t="shared" si="14"/>
        <v>H</v>
      </c>
      <c r="K212" s="47">
        <f t="shared" si="4"/>
        <v>0</v>
      </c>
      <c r="L212" s="108" t="str">
        <f t="shared" si="11"/>
        <v/>
      </c>
    </row>
    <row r="213" spans="2:12" x14ac:dyDescent="0.2">
      <c r="B213" s="48"/>
      <c r="C213" s="49"/>
      <c r="D213" s="50"/>
      <c r="E213" s="50"/>
      <c r="F213" s="50"/>
      <c r="G213" s="50"/>
      <c r="H213" s="47">
        <f t="shared" si="12"/>
        <v>0</v>
      </c>
      <c r="I213" s="47">
        <f t="shared" si="13"/>
        <v>0</v>
      </c>
      <c r="J213" s="109" t="str">
        <f t="shared" si="14"/>
        <v>H</v>
      </c>
      <c r="K213" s="47">
        <f t="shared" si="4"/>
        <v>0</v>
      </c>
      <c r="L213" s="108" t="str">
        <f t="shared" si="11"/>
        <v/>
      </c>
    </row>
    <row r="214" spans="2:12" x14ac:dyDescent="0.2">
      <c r="B214" s="48"/>
      <c r="C214" s="49"/>
      <c r="D214" s="50"/>
      <c r="E214" s="50"/>
      <c r="F214" s="50"/>
      <c r="G214" s="50"/>
      <c r="H214" s="47">
        <f t="shared" si="12"/>
        <v>0</v>
      </c>
      <c r="I214" s="47">
        <f t="shared" si="13"/>
        <v>0</v>
      </c>
      <c r="J214" s="109" t="str">
        <f t="shared" si="14"/>
        <v>H</v>
      </c>
      <c r="K214" s="47">
        <f t="shared" si="4"/>
        <v>0</v>
      </c>
      <c r="L214" s="108" t="str">
        <f t="shared" si="11"/>
        <v/>
      </c>
    </row>
    <row r="215" spans="2:12" x14ac:dyDescent="0.2">
      <c r="B215" s="48"/>
      <c r="C215" s="49"/>
      <c r="D215" s="50"/>
      <c r="E215" s="50"/>
      <c r="F215" s="50"/>
      <c r="G215" s="50"/>
      <c r="H215" s="47">
        <f t="shared" si="12"/>
        <v>0</v>
      </c>
      <c r="I215" s="47">
        <f t="shared" si="13"/>
        <v>0</v>
      </c>
      <c r="J215" s="109" t="str">
        <f t="shared" si="14"/>
        <v>H</v>
      </c>
      <c r="K215" s="47">
        <f t="shared" si="4"/>
        <v>0</v>
      </c>
      <c r="L215" s="108" t="str">
        <f t="shared" si="11"/>
        <v/>
      </c>
    </row>
    <row r="216" spans="2:12" x14ac:dyDescent="0.2">
      <c r="B216" s="48"/>
      <c r="C216" s="49"/>
      <c r="D216" s="50"/>
      <c r="E216" s="50"/>
      <c r="F216" s="50"/>
      <c r="G216" s="50"/>
      <c r="H216" s="47">
        <f t="shared" si="12"/>
        <v>0</v>
      </c>
      <c r="I216" s="47">
        <f t="shared" si="13"/>
        <v>0</v>
      </c>
      <c r="J216" s="109" t="str">
        <f t="shared" si="14"/>
        <v>H</v>
      </c>
      <c r="K216" s="47">
        <f t="shared" si="4"/>
        <v>0</v>
      </c>
      <c r="L216" s="108" t="str">
        <f t="shared" si="11"/>
        <v/>
      </c>
    </row>
    <row r="217" spans="2:12" x14ac:dyDescent="0.2">
      <c r="B217" s="48"/>
      <c r="C217" s="49"/>
      <c r="D217" s="50"/>
      <c r="E217" s="50"/>
      <c r="F217" s="50"/>
      <c r="G217" s="50"/>
      <c r="H217" s="47">
        <f t="shared" si="12"/>
        <v>0</v>
      </c>
      <c r="I217" s="47">
        <f t="shared" si="13"/>
        <v>0</v>
      </c>
      <c r="J217" s="109" t="str">
        <f t="shared" si="14"/>
        <v>H</v>
      </c>
      <c r="K217" s="47">
        <f t="shared" si="4"/>
        <v>0</v>
      </c>
      <c r="L217" s="108" t="str">
        <f t="shared" si="11"/>
        <v/>
      </c>
    </row>
    <row r="218" spans="2:12" x14ac:dyDescent="0.2">
      <c r="B218" s="48"/>
      <c r="C218" s="49"/>
      <c r="D218" s="50"/>
      <c r="E218" s="50"/>
      <c r="F218" s="50"/>
      <c r="G218" s="50"/>
      <c r="H218" s="47">
        <f t="shared" si="12"/>
        <v>0</v>
      </c>
      <c r="I218" s="47">
        <f t="shared" si="13"/>
        <v>0</v>
      </c>
      <c r="J218" s="109" t="str">
        <f t="shared" si="14"/>
        <v>H</v>
      </c>
      <c r="K218" s="47">
        <f t="shared" si="4"/>
        <v>0</v>
      </c>
      <c r="L218" s="108" t="str">
        <f t="shared" si="11"/>
        <v/>
      </c>
    </row>
    <row r="219" spans="2:12" x14ac:dyDescent="0.2">
      <c r="B219" s="48"/>
      <c r="C219" s="49"/>
      <c r="D219" s="50"/>
      <c r="E219" s="50"/>
      <c r="F219" s="50"/>
      <c r="G219" s="50"/>
      <c r="H219" s="47">
        <f t="shared" si="12"/>
        <v>0</v>
      </c>
      <c r="I219" s="47">
        <f t="shared" si="13"/>
        <v>0</v>
      </c>
      <c r="J219" s="109" t="str">
        <f t="shared" si="14"/>
        <v>H</v>
      </c>
      <c r="K219" s="47">
        <f t="shared" si="4"/>
        <v>0</v>
      </c>
      <c r="L219" s="108" t="str">
        <f t="shared" si="11"/>
        <v/>
      </c>
    </row>
    <row r="220" spans="2:12" x14ac:dyDescent="0.2">
      <c r="B220" s="48"/>
      <c r="C220" s="49"/>
      <c r="D220" s="50"/>
      <c r="E220" s="50"/>
      <c r="F220" s="50"/>
      <c r="G220" s="50"/>
      <c r="H220" s="47">
        <f t="shared" si="12"/>
        <v>0</v>
      </c>
      <c r="I220" s="47">
        <f t="shared" si="13"/>
        <v>0</v>
      </c>
      <c r="J220" s="109" t="str">
        <f t="shared" si="14"/>
        <v>H</v>
      </c>
      <c r="K220" s="47">
        <f t="shared" si="4"/>
        <v>0</v>
      </c>
      <c r="L220" s="108" t="str">
        <f t="shared" si="11"/>
        <v/>
      </c>
    </row>
    <row r="221" spans="2:12" x14ac:dyDescent="0.2">
      <c r="B221" s="48"/>
      <c r="C221" s="49"/>
      <c r="D221" s="50"/>
      <c r="E221" s="50"/>
      <c r="F221" s="50"/>
      <c r="G221" s="50"/>
      <c r="H221" s="47">
        <f t="shared" si="12"/>
        <v>0</v>
      </c>
      <c r="I221" s="47">
        <f t="shared" si="13"/>
        <v>0</v>
      </c>
      <c r="J221" s="109" t="str">
        <f t="shared" si="14"/>
        <v>H</v>
      </c>
      <c r="K221" s="47">
        <f t="shared" si="4"/>
        <v>0</v>
      </c>
      <c r="L221" s="108" t="str">
        <f t="shared" si="11"/>
        <v/>
      </c>
    </row>
    <row r="222" spans="2:12" x14ac:dyDescent="0.2">
      <c r="B222" s="48"/>
      <c r="C222" s="49"/>
      <c r="D222" s="50"/>
      <c r="E222" s="50"/>
      <c r="F222" s="50"/>
      <c r="G222" s="50"/>
      <c r="H222" s="47">
        <f t="shared" si="12"/>
        <v>0</v>
      </c>
      <c r="I222" s="47">
        <f t="shared" si="13"/>
        <v>0</v>
      </c>
      <c r="J222" s="109" t="str">
        <f t="shared" si="14"/>
        <v>H</v>
      </c>
      <c r="K222" s="47">
        <f t="shared" si="4"/>
        <v>0</v>
      </c>
      <c r="L222" s="108" t="str">
        <f t="shared" si="11"/>
        <v/>
      </c>
    </row>
    <row r="223" spans="2:12" x14ac:dyDescent="0.2">
      <c r="B223" s="48"/>
      <c r="C223" s="49"/>
      <c r="D223" s="50"/>
      <c r="E223" s="50"/>
      <c r="F223" s="50"/>
      <c r="G223" s="50"/>
      <c r="H223" s="47">
        <f t="shared" si="12"/>
        <v>0</v>
      </c>
      <c r="I223" s="47">
        <f t="shared" si="13"/>
        <v>0</v>
      </c>
      <c r="J223" s="109" t="str">
        <f t="shared" si="14"/>
        <v>H</v>
      </c>
      <c r="K223" s="47">
        <f t="shared" si="4"/>
        <v>0</v>
      </c>
      <c r="L223" s="108" t="str">
        <f t="shared" si="11"/>
        <v/>
      </c>
    </row>
    <row r="224" spans="2:12" x14ac:dyDescent="0.2">
      <c r="B224" s="48"/>
      <c r="C224" s="49"/>
      <c r="D224" s="50"/>
      <c r="E224" s="50"/>
      <c r="F224" s="50"/>
      <c r="G224" s="50"/>
      <c r="H224" s="47">
        <f t="shared" si="12"/>
        <v>0</v>
      </c>
      <c r="I224" s="47">
        <f t="shared" si="13"/>
        <v>0</v>
      </c>
      <c r="J224" s="109" t="str">
        <f t="shared" si="14"/>
        <v>H</v>
      </c>
      <c r="K224" s="47">
        <f t="shared" si="4"/>
        <v>0</v>
      </c>
      <c r="L224" s="108" t="str">
        <f t="shared" si="11"/>
        <v/>
      </c>
    </row>
    <row r="225" spans="2:12" x14ac:dyDescent="0.2">
      <c r="B225" s="48"/>
      <c r="C225" s="49"/>
      <c r="D225" s="50"/>
      <c r="E225" s="50"/>
      <c r="F225" s="50"/>
      <c r="G225" s="50"/>
      <c r="H225" s="47">
        <f t="shared" si="12"/>
        <v>0</v>
      </c>
      <c r="I225" s="47">
        <f t="shared" si="13"/>
        <v>0</v>
      </c>
      <c r="J225" s="109" t="str">
        <f t="shared" si="14"/>
        <v>H</v>
      </c>
      <c r="K225" s="47">
        <f t="shared" si="4"/>
        <v>0</v>
      </c>
      <c r="L225" s="108" t="str">
        <f t="shared" si="11"/>
        <v/>
      </c>
    </row>
    <row r="226" spans="2:12" x14ac:dyDescent="0.2">
      <c r="B226" s="48"/>
      <c r="C226" s="49"/>
      <c r="D226" s="50"/>
      <c r="E226" s="50"/>
      <c r="F226" s="50"/>
      <c r="G226" s="50"/>
      <c r="H226" s="47">
        <f t="shared" si="12"/>
        <v>0</v>
      </c>
      <c r="I226" s="47">
        <f t="shared" si="13"/>
        <v>0</v>
      </c>
      <c r="J226" s="109" t="str">
        <f t="shared" si="14"/>
        <v>H</v>
      </c>
      <c r="K226" s="47">
        <f t="shared" si="4"/>
        <v>0</v>
      </c>
      <c r="L226" s="108" t="str">
        <f t="shared" si="11"/>
        <v/>
      </c>
    </row>
    <row r="227" spans="2:12" x14ac:dyDescent="0.2">
      <c r="B227" s="48"/>
      <c r="C227" s="49"/>
      <c r="D227" s="50"/>
      <c r="E227" s="50"/>
      <c r="F227" s="50"/>
      <c r="G227" s="50"/>
      <c r="H227" s="47">
        <f t="shared" si="12"/>
        <v>0</v>
      </c>
      <c r="I227" s="47">
        <f t="shared" si="13"/>
        <v>0</v>
      </c>
      <c r="J227" s="109" t="str">
        <f t="shared" si="14"/>
        <v>H</v>
      </c>
      <c r="K227" s="47">
        <f t="shared" si="4"/>
        <v>0</v>
      </c>
      <c r="L227" s="108" t="str">
        <f t="shared" si="11"/>
        <v/>
      </c>
    </row>
    <row r="228" spans="2:12" x14ac:dyDescent="0.2">
      <c r="B228" s="48"/>
      <c r="C228" s="49"/>
      <c r="D228" s="50"/>
      <c r="E228" s="50"/>
      <c r="F228" s="50"/>
      <c r="G228" s="50"/>
      <c r="H228" s="47">
        <f t="shared" si="12"/>
        <v>0</v>
      </c>
      <c r="I228" s="47">
        <f t="shared" si="13"/>
        <v>0</v>
      </c>
      <c r="J228" s="109" t="str">
        <f t="shared" si="14"/>
        <v>H</v>
      </c>
      <c r="K228" s="47">
        <f t="shared" si="4"/>
        <v>0</v>
      </c>
      <c r="L228" s="108" t="str">
        <f t="shared" si="11"/>
        <v/>
      </c>
    </row>
    <row r="229" spans="2:12" x14ac:dyDescent="0.2">
      <c r="B229" s="48"/>
      <c r="C229" s="49"/>
      <c r="D229" s="50"/>
      <c r="E229" s="50"/>
      <c r="F229" s="50"/>
      <c r="G229" s="50"/>
      <c r="H229" s="47">
        <f t="shared" si="12"/>
        <v>0</v>
      </c>
      <c r="I229" s="47">
        <f t="shared" si="13"/>
        <v>0</v>
      </c>
      <c r="J229" s="109" t="str">
        <f t="shared" si="14"/>
        <v>H</v>
      </c>
      <c r="K229" s="47">
        <f t="shared" si="4"/>
        <v>0</v>
      </c>
      <c r="L229" s="108" t="str">
        <f t="shared" si="11"/>
        <v/>
      </c>
    </row>
    <row r="230" spans="2:12" x14ac:dyDescent="0.2">
      <c r="B230" s="48"/>
      <c r="C230" s="49"/>
      <c r="D230" s="50"/>
      <c r="E230" s="50"/>
      <c r="F230" s="50"/>
      <c r="G230" s="50"/>
      <c r="H230" s="47">
        <f t="shared" si="12"/>
        <v>0</v>
      </c>
      <c r="I230" s="47">
        <f t="shared" si="13"/>
        <v>0</v>
      </c>
      <c r="J230" s="109" t="str">
        <f t="shared" si="14"/>
        <v>H</v>
      </c>
      <c r="K230" s="47">
        <f t="shared" si="4"/>
        <v>0</v>
      </c>
      <c r="L230" s="108" t="str">
        <f t="shared" ref="L230:L293" si="15">IF(B230&lt;&gt;"",VLOOKUP(B230,Sachgruppen,2,0),"")</f>
        <v/>
      </c>
    </row>
    <row r="231" spans="2:12" x14ac:dyDescent="0.2">
      <c r="B231" s="48"/>
      <c r="C231" s="49"/>
      <c r="D231" s="50"/>
      <c r="E231" s="50"/>
      <c r="F231" s="50"/>
      <c r="G231" s="50"/>
      <c r="H231" s="47">
        <f t="shared" ref="H231:H294" si="16">IF(OR(LEFT($B231,1)="1",LEFT($B231,1)="2"),(D231-E231)-(F231-G231),D231-E231)</f>
        <v>0</v>
      </c>
      <c r="I231" s="47">
        <f t="shared" ref="I231:I294" si="17">IF(LEFT($B231,1)="1",F231-G231,IF(LEFT($B231,1)="2",G231-F231,0))</f>
        <v>0</v>
      </c>
      <c r="J231" s="109" t="str">
        <f t="shared" ref="J231:J294" si="18">IF(OR(LEFT($B231,1)="1",LEFT($B231,1)="3",LEFT($B231,1)="5",LEFT($B231,1)="7",LEFT($B231,4)="9000"),"S","H")</f>
        <v>H</v>
      </c>
      <c r="K231" s="47">
        <f t="shared" si="4"/>
        <v>0</v>
      </c>
      <c r="L231" s="108" t="str">
        <f t="shared" si="15"/>
        <v/>
      </c>
    </row>
    <row r="232" spans="2:12" x14ac:dyDescent="0.2">
      <c r="B232" s="48"/>
      <c r="C232" s="49"/>
      <c r="D232" s="50"/>
      <c r="E232" s="50"/>
      <c r="F232" s="50"/>
      <c r="G232" s="50"/>
      <c r="H232" s="47">
        <f t="shared" si="16"/>
        <v>0</v>
      </c>
      <c r="I232" s="47">
        <f t="shared" si="17"/>
        <v>0</v>
      </c>
      <c r="J232" s="109" t="str">
        <f t="shared" si="18"/>
        <v>H</v>
      </c>
      <c r="K232" s="47">
        <f t="shared" si="4"/>
        <v>0</v>
      </c>
      <c r="L232" s="108" t="str">
        <f t="shared" si="15"/>
        <v/>
      </c>
    </row>
    <row r="233" spans="2:12" x14ac:dyDescent="0.2">
      <c r="B233" s="48"/>
      <c r="C233" s="49"/>
      <c r="D233" s="50"/>
      <c r="E233" s="50"/>
      <c r="F233" s="50"/>
      <c r="G233" s="50"/>
      <c r="H233" s="47">
        <f t="shared" si="16"/>
        <v>0</v>
      </c>
      <c r="I233" s="47">
        <f t="shared" si="17"/>
        <v>0</v>
      </c>
      <c r="J233" s="109" t="str">
        <f t="shared" si="18"/>
        <v>H</v>
      </c>
      <c r="K233" s="47">
        <f t="shared" si="4"/>
        <v>0</v>
      </c>
      <c r="L233" s="108" t="str">
        <f t="shared" si="15"/>
        <v/>
      </c>
    </row>
    <row r="234" spans="2:12" x14ac:dyDescent="0.2">
      <c r="B234" s="48"/>
      <c r="C234" s="49"/>
      <c r="D234" s="50"/>
      <c r="E234" s="50"/>
      <c r="F234" s="50"/>
      <c r="G234" s="50"/>
      <c r="H234" s="47">
        <f t="shared" si="16"/>
        <v>0</v>
      </c>
      <c r="I234" s="47">
        <f t="shared" si="17"/>
        <v>0</v>
      </c>
      <c r="J234" s="109" t="str">
        <f t="shared" si="18"/>
        <v>H</v>
      </c>
      <c r="K234" s="47">
        <f t="shared" si="4"/>
        <v>0</v>
      </c>
      <c r="L234" s="108" t="str">
        <f t="shared" si="15"/>
        <v/>
      </c>
    </row>
    <row r="235" spans="2:12" x14ac:dyDescent="0.2">
      <c r="B235" s="48"/>
      <c r="C235" s="49"/>
      <c r="D235" s="50"/>
      <c r="E235" s="50"/>
      <c r="F235" s="50"/>
      <c r="G235" s="50"/>
      <c r="H235" s="47">
        <f t="shared" si="16"/>
        <v>0</v>
      </c>
      <c r="I235" s="47">
        <f t="shared" si="17"/>
        <v>0</v>
      </c>
      <c r="J235" s="109" t="str">
        <f t="shared" si="18"/>
        <v>H</v>
      </c>
      <c r="K235" s="47">
        <f t="shared" si="4"/>
        <v>0</v>
      </c>
      <c r="L235" s="108" t="str">
        <f t="shared" si="15"/>
        <v/>
      </c>
    </row>
    <row r="236" spans="2:12" x14ac:dyDescent="0.2">
      <c r="B236" s="48"/>
      <c r="C236" s="49"/>
      <c r="D236" s="50"/>
      <c r="E236" s="50"/>
      <c r="F236" s="50"/>
      <c r="G236" s="50"/>
      <c r="H236" s="47">
        <f t="shared" si="16"/>
        <v>0</v>
      </c>
      <c r="I236" s="47">
        <f t="shared" si="17"/>
        <v>0</v>
      </c>
      <c r="J236" s="109" t="str">
        <f t="shared" si="18"/>
        <v>H</v>
      </c>
      <c r="K236" s="47">
        <f t="shared" si="4"/>
        <v>0</v>
      </c>
      <c r="L236" s="108" t="str">
        <f t="shared" si="15"/>
        <v/>
      </c>
    </row>
    <row r="237" spans="2:12" x14ac:dyDescent="0.2">
      <c r="B237" s="48"/>
      <c r="C237" s="49"/>
      <c r="D237" s="50"/>
      <c r="E237" s="50"/>
      <c r="F237" s="50"/>
      <c r="G237" s="50"/>
      <c r="H237" s="47">
        <f t="shared" si="16"/>
        <v>0</v>
      </c>
      <c r="I237" s="47">
        <f t="shared" si="17"/>
        <v>0</v>
      </c>
      <c r="J237" s="109" t="str">
        <f t="shared" si="18"/>
        <v>H</v>
      </c>
      <c r="K237" s="47">
        <f t="shared" si="4"/>
        <v>0</v>
      </c>
      <c r="L237" s="108" t="str">
        <f t="shared" si="15"/>
        <v/>
      </c>
    </row>
    <row r="238" spans="2:12" x14ac:dyDescent="0.2">
      <c r="B238" s="48"/>
      <c r="C238" s="49"/>
      <c r="D238" s="50"/>
      <c r="E238" s="50"/>
      <c r="F238" s="50"/>
      <c r="G238" s="50"/>
      <c r="H238" s="47">
        <f t="shared" si="16"/>
        <v>0</v>
      </c>
      <c r="I238" s="47">
        <f t="shared" si="17"/>
        <v>0</v>
      </c>
      <c r="J238" s="109" t="str">
        <f t="shared" si="18"/>
        <v>H</v>
      </c>
      <c r="K238" s="47">
        <f t="shared" si="4"/>
        <v>0</v>
      </c>
      <c r="L238" s="108" t="str">
        <f t="shared" si="15"/>
        <v/>
      </c>
    </row>
    <row r="239" spans="2:12" x14ac:dyDescent="0.2">
      <c r="B239" s="48"/>
      <c r="C239" s="49"/>
      <c r="D239" s="50"/>
      <c r="E239" s="50"/>
      <c r="F239" s="50"/>
      <c r="G239" s="50"/>
      <c r="H239" s="47">
        <f t="shared" si="16"/>
        <v>0</v>
      </c>
      <c r="I239" s="47">
        <f t="shared" si="17"/>
        <v>0</v>
      </c>
      <c r="J239" s="109" t="str">
        <f t="shared" si="18"/>
        <v>H</v>
      </c>
      <c r="K239" s="47">
        <f t="shared" si="4"/>
        <v>0</v>
      </c>
      <c r="L239" s="108" t="str">
        <f t="shared" si="15"/>
        <v/>
      </c>
    </row>
    <row r="240" spans="2:12" x14ac:dyDescent="0.2">
      <c r="B240" s="48"/>
      <c r="C240" s="49"/>
      <c r="D240" s="50"/>
      <c r="E240" s="50"/>
      <c r="F240" s="50"/>
      <c r="G240" s="50"/>
      <c r="H240" s="47">
        <f t="shared" si="16"/>
        <v>0</v>
      </c>
      <c r="I240" s="47">
        <f t="shared" si="17"/>
        <v>0</v>
      </c>
      <c r="J240" s="109" t="str">
        <f t="shared" si="18"/>
        <v>H</v>
      </c>
      <c r="K240" s="47">
        <f t="shared" si="4"/>
        <v>0</v>
      </c>
      <c r="L240" s="108" t="str">
        <f t="shared" si="15"/>
        <v/>
      </c>
    </row>
    <row r="241" spans="2:12" x14ac:dyDescent="0.2">
      <c r="B241" s="48"/>
      <c r="C241" s="49"/>
      <c r="D241" s="50"/>
      <c r="E241" s="50"/>
      <c r="F241" s="50"/>
      <c r="G241" s="50"/>
      <c r="H241" s="47">
        <f t="shared" si="16"/>
        <v>0</v>
      </c>
      <c r="I241" s="47">
        <f t="shared" si="17"/>
        <v>0</v>
      </c>
      <c r="J241" s="109" t="str">
        <f t="shared" si="18"/>
        <v>H</v>
      </c>
      <c r="K241" s="47">
        <f t="shared" si="4"/>
        <v>0</v>
      </c>
      <c r="L241" s="108" t="str">
        <f t="shared" si="15"/>
        <v/>
      </c>
    </row>
    <row r="242" spans="2:12" x14ac:dyDescent="0.2">
      <c r="B242" s="48"/>
      <c r="C242" s="49"/>
      <c r="D242" s="50"/>
      <c r="E242" s="50"/>
      <c r="F242" s="50"/>
      <c r="G242" s="50"/>
      <c r="H242" s="47">
        <f t="shared" si="16"/>
        <v>0</v>
      </c>
      <c r="I242" s="47">
        <f t="shared" si="17"/>
        <v>0</v>
      </c>
      <c r="J242" s="109" t="str">
        <f t="shared" si="18"/>
        <v>H</v>
      </c>
      <c r="K242" s="47">
        <f t="shared" si="4"/>
        <v>0</v>
      </c>
      <c r="L242" s="108" t="str">
        <f t="shared" si="15"/>
        <v/>
      </c>
    </row>
    <row r="243" spans="2:12" x14ac:dyDescent="0.2">
      <c r="B243" s="48"/>
      <c r="C243" s="49"/>
      <c r="D243" s="50"/>
      <c r="E243" s="50"/>
      <c r="F243" s="50"/>
      <c r="G243" s="50"/>
      <c r="H243" s="47">
        <f t="shared" si="16"/>
        <v>0</v>
      </c>
      <c r="I243" s="47">
        <f t="shared" si="17"/>
        <v>0</v>
      </c>
      <c r="J243" s="109" t="str">
        <f t="shared" si="18"/>
        <v>H</v>
      </c>
      <c r="K243" s="47">
        <f t="shared" si="4"/>
        <v>0</v>
      </c>
      <c r="L243" s="108" t="str">
        <f t="shared" si="15"/>
        <v/>
      </c>
    </row>
    <row r="244" spans="2:12" x14ac:dyDescent="0.2">
      <c r="B244" s="48"/>
      <c r="C244" s="49"/>
      <c r="D244" s="50"/>
      <c r="E244" s="50"/>
      <c r="F244" s="50"/>
      <c r="G244" s="50"/>
      <c r="H244" s="47">
        <f t="shared" si="16"/>
        <v>0</v>
      </c>
      <c r="I244" s="47">
        <f t="shared" si="17"/>
        <v>0</v>
      </c>
      <c r="J244" s="109" t="str">
        <f t="shared" si="18"/>
        <v>H</v>
      </c>
      <c r="K244" s="47">
        <f t="shared" si="4"/>
        <v>0</v>
      </c>
      <c r="L244" s="108" t="str">
        <f t="shared" si="15"/>
        <v/>
      </c>
    </row>
    <row r="245" spans="2:12" x14ac:dyDescent="0.2">
      <c r="B245" s="48"/>
      <c r="C245" s="49"/>
      <c r="D245" s="50"/>
      <c r="E245" s="50"/>
      <c r="F245" s="50"/>
      <c r="G245" s="50"/>
      <c r="H245" s="47">
        <f t="shared" si="16"/>
        <v>0</v>
      </c>
      <c r="I245" s="47">
        <f t="shared" si="17"/>
        <v>0</v>
      </c>
      <c r="J245" s="109" t="str">
        <f t="shared" si="18"/>
        <v>H</v>
      </c>
      <c r="K245" s="47">
        <f t="shared" si="4"/>
        <v>0</v>
      </c>
      <c r="L245" s="108" t="str">
        <f t="shared" si="15"/>
        <v/>
      </c>
    </row>
    <row r="246" spans="2:12" x14ac:dyDescent="0.2">
      <c r="B246" s="48"/>
      <c r="C246" s="49"/>
      <c r="D246" s="50"/>
      <c r="E246" s="50"/>
      <c r="F246" s="50"/>
      <c r="G246" s="50"/>
      <c r="H246" s="47">
        <f t="shared" si="16"/>
        <v>0</v>
      </c>
      <c r="I246" s="47">
        <f t="shared" si="17"/>
        <v>0</v>
      </c>
      <c r="J246" s="109" t="str">
        <f t="shared" si="18"/>
        <v>H</v>
      </c>
      <c r="K246" s="47">
        <f t="shared" si="4"/>
        <v>0</v>
      </c>
      <c r="L246" s="108" t="str">
        <f t="shared" si="15"/>
        <v/>
      </c>
    </row>
    <row r="247" spans="2:12" x14ac:dyDescent="0.2">
      <c r="B247" s="48"/>
      <c r="C247" s="49"/>
      <c r="D247" s="50"/>
      <c r="E247" s="50"/>
      <c r="F247" s="50"/>
      <c r="G247" s="50"/>
      <c r="H247" s="47">
        <f t="shared" si="16"/>
        <v>0</v>
      </c>
      <c r="I247" s="47">
        <f t="shared" si="17"/>
        <v>0</v>
      </c>
      <c r="J247" s="109" t="str">
        <f t="shared" si="18"/>
        <v>H</v>
      </c>
      <c r="K247" s="47">
        <f t="shared" si="4"/>
        <v>0</v>
      </c>
      <c r="L247" s="108" t="str">
        <f t="shared" si="15"/>
        <v/>
      </c>
    </row>
    <row r="248" spans="2:12" x14ac:dyDescent="0.2">
      <c r="B248" s="48"/>
      <c r="C248" s="49"/>
      <c r="D248" s="50"/>
      <c r="E248" s="50"/>
      <c r="F248" s="50"/>
      <c r="G248" s="50"/>
      <c r="H248" s="47">
        <f t="shared" si="16"/>
        <v>0</v>
      </c>
      <c r="I248" s="47">
        <f t="shared" si="17"/>
        <v>0</v>
      </c>
      <c r="J248" s="109" t="str">
        <f t="shared" si="18"/>
        <v>H</v>
      </c>
      <c r="K248" s="47">
        <f t="shared" si="4"/>
        <v>0</v>
      </c>
      <c r="L248" s="108" t="str">
        <f t="shared" si="15"/>
        <v/>
      </c>
    </row>
    <row r="249" spans="2:12" x14ac:dyDescent="0.2">
      <c r="B249" s="48"/>
      <c r="C249" s="49"/>
      <c r="D249" s="50"/>
      <c r="E249" s="50"/>
      <c r="F249" s="50"/>
      <c r="G249" s="50"/>
      <c r="H249" s="47">
        <f t="shared" si="16"/>
        <v>0</v>
      </c>
      <c r="I249" s="47">
        <f t="shared" si="17"/>
        <v>0</v>
      </c>
      <c r="J249" s="109" t="str">
        <f t="shared" si="18"/>
        <v>H</v>
      </c>
      <c r="K249" s="47">
        <f t="shared" si="4"/>
        <v>0</v>
      </c>
      <c r="L249" s="108" t="str">
        <f t="shared" si="15"/>
        <v/>
      </c>
    </row>
    <row r="250" spans="2:12" x14ac:dyDescent="0.2">
      <c r="B250" s="48"/>
      <c r="C250" s="49"/>
      <c r="D250" s="50"/>
      <c r="E250" s="50"/>
      <c r="F250" s="50"/>
      <c r="G250" s="50"/>
      <c r="H250" s="47">
        <f t="shared" si="16"/>
        <v>0</v>
      </c>
      <c r="I250" s="47">
        <f t="shared" si="17"/>
        <v>0</v>
      </c>
      <c r="J250" s="109" t="str">
        <f t="shared" si="18"/>
        <v>H</v>
      </c>
      <c r="K250" s="47">
        <f t="shared" si="4"/>
        <v>0</v>
      </c>
      <c r="L250" s="108" t="str">
        <f t="shared" si="15"/>
        <v/>
      </c>
    </row>
    <row r="251" spans="2:12" x14ac:dyDescent="0.2">
      <c r="B251" s="48"/>
      <c r="C251" s="49"/>
      <c r="D251" s="50"/>
      <c r="E251" s="50"/>
      <c r="F251" s="50"/>
      <c r="G251" s="50"/>
      <c r="H251" s="47">
        <f t="shared" si="16"/>
        <v>0</v>
      </c>
      <c r="I251" s="47">
        <f t="shared" si="17"/>
        <v>0</v>
      </c>
      <c r="J251" s="109" t="str">
        <f t="shared" si="18"/>
        <v>H</v>
      </c>
      <c r="K251" s="47">
        <f t="shared" ref="K251:K305" si="19">IF(J251="H",-H251,H251)</f>
        <v>0</v>
      </c>
      <c r="L251" s="108" t="str">
        <f t="shared" si="15"/>
        <v/>
      </c>
    </row>
    <row r="252" spans="2:12" x14ac:dyDescent="0.2">
      <c r="B252" s="48"/>
      <c r="C252" s="49"/>
      <c r="D252" s="50"/>
      <c r="E252" s="50"/>
      <c r="F252" s="50"/>
      <c r="G252" s="50"/>
      <c r="H252" s="47">
        <f t="shared" si="16"/>
        <v>0</v>
      </c>
      <c r="I252" s="47">
        <f t="shared" si="17"/>
        <v>0</v>
      </c>
      <c r="J252" s="109" t="str">
        <f t="shared" si="18"/>
        <v>H</v>
      </c>
      <c r="K252" s="47">
        <f t="shared" si="19"/>
        <v>0</v>
      </c>
      <c r="L252" s="108" t="str">
        <f t="shared" si="15"/>
        <v/>
      </c>
    </row>
    <row r="253" spans="2:12" x14ac:dyDescent="0.2">
      <c r="B253" s="48"/>
      <c r="C253" s="49"/>
      <c r="D253" s="50"/>
      <c r="E253" s="50"/>
      <c r="F253" s="50"/>
      <c r="G253" s="50"/>
      <c r="H253" s="47">
        <f t="shared" si="16"/>
        <v>0</v>
      </c>
      <c r="I253" s="47">
        <f t="shared" si="17"/>
        <v>0</v>
      </c>
      <c r="J253" s="109" t="str">
        <f t="shared" si="18"/>
        <v>H</v>
      </c>
      <c r="K253" s="47">
        <f t="shared" si="19"/>
        <v>0</v>
      </c>
      <c r="L253" s="108" t="str">
        <f t="shared" si="15"/>
        <v/>
      </c>
    </row>
    <row r="254" spans="2:12" x14ac:dyDescent="0.2">
      <c r="B254" s="48"/>
      <c r="C254" s="49"/>
      <c r="D254" s="50"/>
      <c r="E254" s="50"/>
      <c r="F254" s="50"/>
      <c r="G254" s="50"/>
      <c r="H254" s="47">
        <f t="shared" si="16"/>
        <v>0</v>
      </c>
      <c r="I254" s="47">
        <f t="shared" si="17"/>
        <v>0</v>
      </c>
      <c r="J254" s="109" t="str">
        <f t="shared" si="18"/>
        <v>H</v>
      </c>
      <c r="K254" s="47">
        <f t="shared" si="19"/>
        <v>0</v>
      </c>
      <c r="L254" s="108" t="str">
        <f t="shared" si="15"/>
        <v/>
      </c>
    </row>
    <row r="255" spans="2:12" x14ac:dyDescent="0.2">
      <c r="B255" s="48"/>
      <c r="C255" s="49"/>
      <c r="D255" s="50"/>
      <c r="E255" s="50"/>
      <c r="F255" s="50"/>
      <c r="G255" s="50"/>
      <c r="H255" s="47">
        <f t="shared" si="16"/>
        <v>0</v>
      </c>
      <c r="I255" s="47">
        <f t="shared" si="17"/>
        <v>0</v>
      </c>
      <c r="J255" s="109" t="str">
        <f t="shared" si="18"/>
        <v>H</v>
      </c>
      <c r="K255" s="47">
        <f t="shared" si="19"/>
        <v>0</v>
      </c>
      <c r="L255" s="108" t="str">
        <f t="shared" si="15"/>
        <v/>
      </c>
    </row>
    <row r="256" spans="2:12" x14ac:dyDescent="0.2">
      <c r="B256" s="48"/>
      <c r="C256" s="49"/>
      <c r="D256" s="50"/>
      <c r="E256" s="50"/>
      <c r="F256" s="50"/>
      <c r="G256" s="50"/>
      <c r="H256" s="47">
        <f t="shared" si="16"/>
        <v>0</v>
      </c>
      <c r="I256" s="47">
        <f t="shared" si="17"/>
        <v>0</v>
      </c>
      <c r="J256" s="109" t="str">
        <f t="shared" si="18"/>
        <v>H</v>
      </c>
      <c r="K256" s="47">
        <f t="shared" si="19"/>
        <v>0</v>
      </c>
      <c r="L256" s="108" t="str">
        <f t="shared" si="15"/>
        <v/>
      </c>
    </row>
    <row r="257" spans="2:12" x14ac:dyDescent="0.2">
      <c r="B257" s="48"/>
      <c r="C257" s="49"/>
      <c r="D257" s="50"/>
      <c r="E257" s="50"/>
      <c r="F257" s="50"/>
      <c r="G257" s="50"/>
      <c r="H257" s="47">
        <f t="shared" si="16"/>
        <v>0</v>
      </c>
      <c r="I257" s="47">
        <f t="shared" si="17"/>
        <v>0</v>
      </c>
      <c r="J257" s="109" t="str">
        <f t="shared" si="18"/>
        <v>H</v>
      </c>
      <c r="K257" s="47">
        <f t="shared" si="19"/>
        <v>0</v>
      </c>
      <c r="L257" s="108" t="str">
        <f t="shared" si="15"/>
        <v/>
      </c>
    </row>
    <row r="258" spans="2:12" x14ac:dyDescent="0.2">
      <c r="B258" s="48"/>
      <c r="C258" s="49"/>
      <c r="D258" s="50"/>
      <c r="E258" s="50"/>
      <c r="F258" s="50"/>
      <c r="G258" s="50"/>
      <c r="H258" s="47">
        <f t="shared" si="16"/>
        <v>0</v>
      </c>
      <c r="I258" s="47">
        <f t="shared" si="17"/>
        <v>0</v>
      </c>
      <c r="J258" s="109" t="str">
        <f t="shared" si="18"/>
        <v>H</v>
      </c>
      <c r="K258" s="47">
        <f t="shared" si="19"/>
        <v>0</v>
      </c>
      <c r="L258" s="108" t="str">
        <f t="shared" si="15"/>
        <v/>
      </c>
    </row>
    <row r="259" spans="2:12" x14ac:dyDescent="0.2">
      <c r="B259" s="48"/>
      <c r="C259" s="49"/>
      <c r="D259" s="50"/>
      <c r="E259" s="50"/>
      <c r="F259" s="50"/>
      <c r="G259" s="50"/>
      <c r="H259" s="47">
        <f t="shared" si="16"/>
        <v>0</v>
      </c>
      <c r="I259" s="47">
        <f t="shared" si="17"/>
        <v>0</v>
      </c>
      <c r="J259" s="109" t="str">
        <f t="shared" si="18"/>
        <v>H</v>
      </c>
      <c r="K259" s="47">
        <f t="shared" si="19"/>
        <v>0</v>
      </c>
      <c r="L259" s="108" t="str">
        <f t="shared" si="15"/>
        <v/>
      </c>
    </row>
    <row r="260" spans="2:12" x14ac:dyDescent="0.2">
      <c r="B260" s="48"/>
      <c r="C260" s="49"/>
      <c r="D260" s="50"/>
      <c r="E260" s="50"/>
      <c r="F260" s="50"/>
      <c r="G260" s="50"/>
      <c r="H260" s="47">
        <f t="shared" si="16"/>
        <v>0</v>
      </c>
      <c r="I260" s="47">
        <f t="shared" si="17"/>
        <v>0</v>
      </c>
      <c r="J260" s="109" t="str">
        <f t="shared" si="18"/>
        <v>H</v>
      </c>
      <c r="K260" s="47">
        <f t="shared" si="19"/>
        <v>0</v>
      </c>
      <c r="L260" s="108" t="str">
        <f t="shared" si="15"/>
        <v/>
      </c>
    </row>
    <row r="261" spans="2:12" x14ac:dyDescent="0.2">
      <c r="B261" s="48"/>
      <c r="C261" s="49"/>
      <c r="D261" s="50"/>
      <c r="E261" s="50"/>
      <c r="F261" s="50"/>
      <c r="G261" s="50"/>
      <c r="H261" s="47">
        <f t="shared" si="16"/>
        <v>0</v>
      </c>
      <c r="I261" s="47">
        <f t="shared" si="17"/>
        <v>0</v>
      </c>
      <c r="J261" s="109" t="str">
        <f t="shared" si="18"/>
        <v>H</v>
      </c>
      <c r="K261" s="47">
        <f t="shared" si="19"/>
        <v>0</v>
      </c>
      <c r="L261" s="108" t="str">
        <f t="shared" si="15"/>
        <v/>
      </c>
    </row>
    <row r="262" spans="2:12" x14ac:dyDescent="0.2">
      <c r="B262" s="48"/>
      <c r="C262" s="49"/>
      <c r="D262" s="50"/>
      <c r="E262" s="50"/>
      <c r="F262" s="50"/>
      <c r="G262" s="50"/>
      <c r="H262" s="47">
        <f t="shared" si="16"/>
        <v>0</v>
      </c>
      <c r="I262" s="47">
        <f t="shared" si="17"/>
        <v>0</v>
      </c>
      <c r="J262" s="109" t="str">
        <f t="shared" si="18"/>
        <v>H</v>
      </c>
      <c r="K262" s="47">
        <f t="shared" si="19"/>
        <v>0</v>
      </c>
      <c r="L262" s="108" t="str">
        <f t="shared" si="15"/>
        <v/>
      </c>
    </row>
    <row r="263" spans="2:12" x14ac:dyDescent="0.2">
      <c r="B263" s="48"/>
      <c r="C263" s="49"/>
      <c r="D263" s="50"/>
      <c r="E263" s="50"/>
      <c r="F263" s="50"/>
      <c r="G263" s="50"/>
      <c r="H263" s="47">
        <f t="shared" si="16"/>
        <v>0</v>
      </c>
      <c r="I263" s="47">
        <f t="shared" si="17"/>
        <v>0</v>
      </c>
      <c r="J263" s="109" t="str">
        <f t="shared" si="18"/>
        <v>H</v>
      </c>
      <c r="K263" s="47">
        <f t="shared" si="19"/>
        <v>0</v>
      </c>
      <c r="L263" s="108" t="str">
        <f t="shared" si="15"/>
        <v/>
      </c>
    </row>
    <row r="264" spans="2:12" x14ac:dyDescent="0.2">
      <c r="B264" s="48"/>
      <c r="C264" s="49"/>
      <c r="D264" s="50"/>
      <c r="E264" s="50"/>
      <c r="F264" s="50"/>
      <c r="G264" s="50"/>
      <c r="H264" s="47">
        <f t="shared" si="16"/>
        <v>0</v>
      </c>
      <c r="I264" s="47">
        <f t="shared" si="17"/>
        <v>0</v>
      </c>
      <c r="J264" s="109" t="str">
        <f t="shared" si="18"/>
        <v>H</v>
      </c>
      <c r="K264" s="47">
        <f t="shared" si="19"/>
        <v>0</v>
      </c>
      <c r="L264" s="108" t="str">
        <f t="shared" si="15"/>
        <v/>
      </c>
    </row>
    <row r="265" spans="2:12" x14ac:dyDescent="0.2">
      <c r="B265" s="48"/>
      <c r="C265" s="49"/>
      <c r="D265" s="50"/>
      <c r="E265" s="50"/>
      <c r="F265" s="50"/>
      <c r="G265" s="50"/>
      <c r="H265" s="47">
        <f t="shared" si="16"/>
        <v>0</v>
      </c>
      <c r="I265" s="47">
        <f t="shared" si="17"/>
        <v>0</v>
      </c>
      <c r="J265" s="109" t="str">
        <f t="shared" si="18"/>
        <v>H</v>
      </c>
      <c r="K265" s="47">
        <f t="shared" si="19"/>
        <v>0</v>
      </c>
      <c r="L265" s="108" t="str">
        <f t="shared" si="15"/>
        <v/>
      </c>
    </row>
    <row r="266" spans="2:12" x14ac:dyDescent="0.2">
      <c r="B266" s="48"/>
      <c r="C266" s="49"/>
      <c r="D266" s="50"/>
      <c r="E266" s="50"/>
      <c r="F266" s="50"/>
      <c r="G266" s="50"/>
      <c r="H266" s="47">
        <f t="shared" si="16"/>
        <v>0</v>
      </c>
      <c r="I266" s="47">
        <f t="shared" si="17"/>
        <v>0</v>
      </c>
      <c r="J266" s="109" t="str">
        <f t="shared" si="18"/>
        <v>H</v>
      </c>
      <c r="K266" s="47">
        <f t="shared" si="19"/>
        <v>0</v>
      </c>
      <c r="L266" s="108" t="str">
        <f t="shared" si="15"/>
        <v/>
      </c>
    </row>
    <row r="267" spans="2:12" x14ac:dyDescent="0.2">
      <c r="B267" s="48"/>
      <c r="C267" s="49"/>
      <c r="D267" s="50"/>
      <c r="E267" s="50"/>
      <c r="F267" s="50"/>
      <c r="G267" s="50"/>
      <c r="H267" s="47">
        <f t="shared" si="16"/>
        <v>0</v>
      </c>
      <c r="I267" s="47">
        <f t="shared" si="17"/>
        <v>0</v>
      </c>
      <c r="J267" s="109" t="str">
        <f t="shared" si="18"/>
        <v>H</v>
      </c>
      <c r="K267" s="47">
        <f t="shared" si="19"/>
        <v>0</v>
      </c>
      <c r="L267" s="108" t="str">
        <f t="shared" si="15"/>
        <v/>
      </c>
    </row>
    <row r="268" spans="2:12" x14ac:dyDescent="0.2">
      <c r="B268" s="48"/>
      <c r="C268" s="49"/>
      <c r="D268" s="50"/>
      <c r="E268" s="50"/>
      <c r="F268" s="50"/>
      <c r="G268" s="50"/>
      <c r="H268" s="47">
        <f t="shared" si="16"/>
        <v>0</v>
      </c>
      <c r="I268" s="47">
        <f t="shared" si="17"/>
        <v>0</v>
      </c>
      <c r="J268" s="109" t="str">
        <f t="shared" si="18"/>
        <v>H</v>
      </c>
      <c r="K268" s="47">
        <f t="shared" si="19"/>
        <v>0</v>
      </c>
      <c r="L268" s="108" t="str">
        <f t="shared" si="15"/>
        <v/>
      </c>
    </row>
    <row r="269" spans="2:12" x14ac:dyDescent="0.2">
      <c r="B269" s="48"/>
      <c r="C269" s="49"/>
      <c r="D269" s="50"/>
      <c r="E269" s="50"/>
      <c r="F269" s="50"/>
      <c r="G269" s="50"/>
      <c r="H269" s="47">
        <f t="shared" si="16"/>
        <v>0</v>
      </c>
      <c r="I269" s="47">
        <f t="shared" si="17"/>
        <v>0</v>
      </c>
      <c r="J269" s="109" t="str">
        <f t="shared" si="18"/>
        <v>H</v>
      </c>
      <c r="K269" s="47">
        <f t="shared" si="19"/>
        <v>0</v>
      </c>
      <c r="L269" s="108" t="str">
        <f t="shared" si="15"/>
        <v/>
      </c>
    </row>
    <row r="270" spans="2:12" x14ac:dyDescent="0.2">
      <c r="B270" s="48"/>
      <c r="C270" s="49"/>
      <c r="D270" s="50"/>
      <c r="E270" s="50"/>
      <c r="F270" s="50"/>
      <c r="G270" s="50"/>
      <c r="H270" s="47">
        <f t="shared" si="16"/>
        <v>0</v>
      </c>
      <c r="I270" s="47">
        <f t="shared" si="17"/>
        <v>0</v>
      </c>
      <c r="J270" s="109" t="str">
        <f t="shared" si="18"/>
        <v>H</v>
      </c>
      <c r="K270" s="47">
        <f t="shared" si="19"/>
        <v>0</v>
      </c>
      <c r="L270" s="108" t="str">
        <f t="shared" si="15"/>
        <v/>
      </c>
    </row>
    <row r="271" spans="2:12" x14ac:dyDescent="0.2">
      <c r="B271" s="48"/>
      <c r="C271" s="49"/>
      <c r="D271" s="50"/>
      <c r="E271" s="50"/>
      <c r="F271" s="50"/>
      <c r="G271" s="50"/>
      <c r="H271" s="47">
        <f t="shared" si="16"/>
        <v>0</v>
      </c>
      <c r="I271" s="47">
        <f t="shared" si="17"/>
        <v>0</v>
      </c>
      <c r="J271" s="109" t="str">
        <f t="shared" si="18"/>
        <v>H</v>
      </c>
      <c r="K271" s="47">
        <f t="shared" si="19"/>
        <v>0</v>
      </c>
      <c r="L271" s="108" t="str">
        <f t="shared" si="15"/>
        <v/>
      </c>
    </row>
    <row r="272" spans="2:12" x14ac:dyDescent="0.2">
      <c r="B272" s="48"/>
      <c r="C272" s="49"/>
      <c r="D272" s="50"/>
      <c r="E272" s="50"/>
      <c r="F272" s="50"/>
      <c r="G272" s="50"/>
      <c r="H272" s="47">
        <f t="shared" si="16"/>
        <v>0</v>
      </c>
      <c r="I272" s="47">
        <f t="shared" si="17"/>
        <v>0</v>
      </c>
      <c r="J272" s="109" t="str">
        <f t="shared" si="18"/>
        <v>H</v>
      </c>
      <c r="K272" s="47">
        <f t="shared" si="19"/>
        <v>0</v>
      </c>
      <c r="L272" s="108" t="str">
        <f t="shared" si="15"/>
        <v/>
      </c>
    </row>
    <row r="273" spans="2:12" x14ac:dyDescent="0.2">
      <c r="B273" s="48"/>
      <c r="C273" s="49"/>
      <c r="D273" s="50"/>
      <c r="E273" s="50"/>
      <c r="F273" s="50"/>
      <c r="G273" s="50"/>
      <c r="H273" s="47">
        <f t="shared" si="16"/>
        <v>0</v>
      </c>
      <c r="I273" s="47">
        <f t="shared" si="17"/>
        <v>0</v>
      </c>
      <c r="J273" s="109" t="str">
        <f t="shared" si="18"/>
        <v>H</v>
      </c>
      <c r="K273" s="47">
        <f t="shared" si="19"/>
        <v>0</v>
      </c>
      <c r="L273" s="108" t="str">
        <f t="shared" si="15"/>
        <v/>
      </c>
    </row>
    <row r="274" spans="2:12" x14ac:dyDescent="0.2">
      <c r="B274" s="48"/>
      <c r="C274" s="49"/>
      <c r="D274" s="50"/>
      <c r="E274" s="50"/>
      <c r="F274" s="50"/>
      <c r="G274" s="50"/>
      <c r="H274" s="47">
        <f t="shared" si="16"/>
        <v>0</v>
      </c>
      <c r="I274" s="47">
        <f t="shared" si="17"/>
        <v>0</v>
      </c>
      <c r="J274" s="109" t="str">
        <f t="shared" si="18"/>
        <v>H</v>
      </c>
      <c r="K274" s="47">
        <f t="shared" si="19"/>
        <v>0</v>
      </c>
      <c r="L274" s="108" t="str">
        <f t="shared" si="15"/>
        <v/>
      </c>
    </row>
    <row r="275" spans="2:12" x14ac:dyDescent="0.2">
      <c r="B275" s="48"/>
      <c r="C275" s="49"/>
      <c r="D275" s="50"/>
      <c r="E275" s="50"/>
      <c r="F275" s="50"/>
      <c r="G275" s="50"/>
      <c r="H275" s="47">
        <f t="shared" si="16"/>
        <v>0</v>
      </c>
      <c r="I275" s="47">
        <f t="shared" si="17"/>
        <v>0</v>
      </c>
      <c r="J275" s="109" t="str">
        <f t="shared" si="18"/>
        <v>H</v>
      </c>
      <c r="K275" s="47">
        <f t="shared" si="19"/>
        <v>0</v>
      </c>
      <c r="L275" s="108" t="str">
        <f t="shared" si="15"/>
        <v/>
      </c>
    </row>
    <row r="276" spans="2:12" x14ac:dyDescent="0.2">
      <c r="B276" s="48"/>
      <c r="C276" s="49"/>
      <c r="D276" s="50"/>
      <c r="E276" s="50"/>
      <c r="F276" s="50"/>
      <c r="G276" s="50"/>
      <c r="H276" s="47">
        <f t="shared" si="16"/>
        <v>0</v>
      </c>
      <c r="I276" s="47">
        <f t="shared" si="17"/>
        <v>0</v>
      </c>
      <c r="J276" s="109" t="str">
        <f t="shared" si="18"/>
        <v>H</v>
      </c>
      <c r="K276" s="47">
        <f t="shared" si="19"/>
        <v>0</v>
      </c>
      <c r="L276" s="108" t="str">
        <f t="shared" si="15"/>
        <v/>
      </c>
    </row>
    <row r="277" spans="2:12" x14ac:dyDescent="0.2">
      <c r="B277" s="48"/>
      <c r="C277" s="49"/>
      <c r="D277" s="50"/>
      <c r="E277" s="50"/>
      <c r="F277" s="50"/>
      <c r="G277" s="50"/>
      <c r="H277" s="47">
        <f t="shared" si="16"/>
        <v>0</v>
      </c>
      <c r="I277" s="47">
        <f t="shared" si="17"/>
        <v>0</v>
      </c>
      <c r="J277" s="109" t="str">
        <f t="shared" si="18"/>
        <v>H</v>
      </c>
      <c r="K277" s="47">
        <f t="shared" si="19"/>
        <v>0</v>
      </c>
      <c r="L277" s="108" t="str">
        <f t="shared" si="15"/>
        <v/>
      </c>
    </row>
    <row r="278" spans="2:12" x14ac:dyDescent="0.2">
      <c r="B278" s="48"/>
      <c r="C278" s="49"/>
      <c r="D278" s="50"/>
      <c r="E278" s="50"/>
      <c r="F278" s="50"/>
      <c r="G278" s="50"/>
      <c r="H278" s="47">
        <f t="shared" si="16"/>
        <v>0</v>
      </c>
      <c r="I278" s="47">
        <f t="shared" si="17"/>
        <v>0</v>
      </c>
      <c r="J278" s="109" t="str">
        <f t="shared" si="18"/>
        <v>H</v>
      </c>
      <c r="K278" s="47">
        <f t="shared" si="19"/>
        <v>0</v>
      </c>
      <c r="L278" s="108" t="str">
        <f t="shared" si="15"/>
        <v/>
      </c>
    </row>
    <row r="279" spans="2:12" x14ac:dyDescent="0.2">
      <c r="B279" s="48"/>
      <c r="C279" s="49"/>
      <c r="D279" s="50"/>
      <c r="E279" s="50"/>
      <c r="F279" s="50"/>
      <c r="G279" s="50"/>
      <c r="H279" s="47">
        <f t="shared" si="16"/>
        <v>0</v>
      </c>
      <c r="I279" s="47">
        <f t="shared" si="17"/>
        <v>0</v>
      </c>
      <c r="J279" s="109" t="str">
        <f t="shared" si="18"/>
        <v>H</v>
      </c>
      <c r="K279" s="47">
        <f t="shared" si="19"/>
        <v>0</v>
      </c>
      <c r="L279" s="108" t="str">
        <f t="shared" si="15"/>
        <v/>
      </c>
    </row>
    <row r="280" spans="2:12" x14ac:dyDescent="0.2">
      <c r="B280" s="48"/>
      <c r="C280" s="49"/>
      <c r="D280" s="50"/>
      <c r="E280" s="50"/>
      <c r="F280" s="50"/>
      <c r="G280" s="50"/>
      <c r="H280" s="47">
        <f t="shared" si="16"/>
        <v>0</v>
      </c>
      <c r="I280" s="47">
        <f t="shared" si="17"/>
        <v>0</v>
      </c>
      <c r="J280" s="109" t="str">
        <f t="shared" si="18"/>
        <v>H</v>
      </c>
      <c r="K280" s="47">
        <f t="shared" si="19"/>
        <v>0</v>
      </c>
      <c r="L280" s="108" t="str">
        <f t="shared" si="15"/>
        <v/>
      </c>
    </row>
    <row r="281" spans="2:12" x14ac:dyDescent="0.2">
      <c r="B281" s="48"/>
      <c r="C281" s="49"/>
      <c r="D281" s="50"/>
      <c r="E281" s="50"/>
      <c r="F281" s="50"/>
      <c r="G281" s="50"/>
      <c r="H281" s="47">
        <f t="shared" si="16"/>
        <v>0</v>
      </c>
      <c r="I281" s="47">
        <f t="shared" si="17"/>
        <v>0</v>
      </c>
      <c r="J281" s="109" t="str">
        <f t="shared" si="18"/>
        <v>H</v>
      </c>
      <c r="K281" s="47">
        <f t="shared" si="19"/>
        <v>0</v>
      </c>
      <c r="L281" s="108" t="str">
        <f t="shared" si="15"/>
        <v/>
      </c>
    </row>
    <row r="282" spans="2:12" x14ac:dyDescent="0.2">
      <c r="B282" s="48"/>
      <c r="C282" s="49"/>
      <c r="D282" s="50"/>
      <c r="E282" s="50"/>
      <c r="F282" s="50"/>
      <c r="G282" s="50"/>
      <c r="H282" s="47">
        <f t="shared" si="16"/>
        <v>0</v>
      </c>
      <c r="I282" s="47">
        <f t="shared" si="17"/>
        <v>0</v>
      </c>
      <c r="J282" s="109" t="str">
        <f t="shared" si="18"/>
        <v>H</v>
      </c>
      <c r="K282" s="47">
        <f t="shared" si="19"/>
        <v>0</v>
      </c>
      <c r="L282" s="108" t="str">
        <f t="shared" si="15"/>
        <v/>
      </c>
    </row>
    <row r="283" spans="2:12" x14ac:dyDescent="0.2">
      <c r="B283" s="48"/>
      <c r="C283" s="49"/>
      <c r="D283" s="50"/>
      <c r="E283" s="50"/>
      <c r="F283" s="50"/>
      <c r="G283" s="50"/>
      <c r="H283" s="47">
        <f t="shared" si="16"/>
        <v>0</v>
      </c>
      <c r="I283" s="47">
        <f t="shared" si="17"/>
        <v>0</v>
      </c>
      <c r="J283" s="109" t="str">
        <f t="shared" si="18"/>
        <v>H</v>
      </c>
      <c r="K283" s="47">
        <f t="shared" si="19"/>
        <v>0</v>
      </c>
      <c r="L283" s="108" t="str">
        <f t="shared" si="15"/>
        <v/>
      </c>
    </row>
    <row r="284" spans="2:12" x14ac:dyDescent="0.2">
      <c r="B284" s="48"/>
      <c r="C284" s="49"/>
      <c r="D284" s="50"/>
      <c r="E284" s="50"/>
      <c r="F284" s="50"/>
      <c r="G284" s="50"/>
      <c r="H284" s="47">
        <f t="shared" si="16"/>
        <v>0</v>
      </c>
      <c r="I284" s="47">
        <f t="shared" si="17"/>
        <v>0</v>
      </c>
      <c r="J284" s="109" t="str">
        <f t="shared" si="18"/>
        <v>H</v>
      </c>
      <c r="K284" s="47">
        <f t="shared" ref="K284:K297" si="20">IF(J284="H",-H284,H284)</f>
        <v>0</v>
      </c>
      <c r="L284" s="108" t="str">
        <f t="shared" si="15"/>
        <v/>
      </c>
    </row>
    <row r="285" spans="2:12" x14ac:dyDescent="0.2">
      <c r="B285" s="48"/>
      <c r="C285" s="49"/>
      <c r="D285" s="50"/>
      <c r="E285" s="50"/>
      <c r="F285" s="50"/>
      <c r="G285" s="50"/>
      <c r="H285" s="47">
        <f t="shared" si="16"/>
        <v>0</v>
      </c>
      <c r="I285" s="47">
        <f t="shared" si="17"/>
        <v>0</v>
      </c>
      <c r="J285" s="109" t="str">
        <f t="shared" si="18"/>
        <v>H</v>
      </c>
      <c r="K285" s="47">
        <f t="shared" si="20"/>
        <v>0</v>
      </c>
      <c r="L285" s="108" t="str">
        <f t="shared" si="15"/>
        <v/>
      </c>
    </row>
    <row r="286" spans="2:12" x14ac:dyDescent="0.2">
      <c r="B286" s="48"/>
      <c r="C286" s="49"/>
      <c r="D286" s="50"/>
      <c r="E286" s="50"/>
      <c r="F286" s="50"/>
      <c r="G286" s="50"/>
      <c r="H286" s="47">
        <f t="shared" si="16"/>
        <v>0</v>
      </c>
      <c r="I286" s="47">
        <f t="shared" si="17"/>
        <v>0</v>
      </c>
      <c r="J286" s="109" t="str">
        <f t="shared" si="18"/>
        <v>H</v>
      </c>
      <c r="K286" s="47">
        <f t="shared" si="20"/>
        <v>0</v>
      </c>
      <c r="L286" s="108" t="str">
        <f t="shared" si="15"/>
        <v/>
      </c>
    </row>
    <row r="287" spans="2:12" x14ac:dyDescent="0.2">
      <c r="B287" s="48"/>
      <c r="C287" s="49"/>
      <c r="D287" s="50"/>
      <c r="E287" s="50"/>
      <c r="F287" s="50"/>
      <c r="G287" s="50"/>
      <c r="H287" s="47">
        <f t="shared" si="16"/>
        <v>0</v>
      </c>
      <c r="I287" s="47">
        <f t="shared" si="17"/>
        <v>0</v>
      </c>
      <c r="J287" s="109" t="str">
        <f t="shared" si="18"/>
        <v>H</v>
      </c>
      <c r="K287" s="47">
        <f t="shared" si="20"/>
        <v>0</v>
      </c>
      <c r="L287" s="108" t="str">
        <f t="shared" si="15"/>
        <v/>
      </c>
    </row>
    <row r="288" spans="2:12" x14ac:dyDescent="0.2">
      <c r="B288" s="48"/>
      <c r="C288" s="49"/>
      <c r="D288" s="50"/>
      <c r="E288" s="50"/>
      <c r="F288" s="50"/>
      <c r="G288" s="50"/>
      <c r="H288" s="47">
        <f t="shared" si="16"/>
        <v>0</v>
      </c>
      <c r="I288" s="47">
        <f t="shared" si="17"/>
        <v>0</v>
      </c>
      <c r="J288" s="109" t="str">
        <f t="shared" si="18"/>
        <v>H</v>
      </c>
      <c r="K288" s="47">
        <f t="shared" si="20"/>
        <v>0</v>
      </c>
      <c r="L288" s="108" t="str">
        <f t="shared" si="15"/>
        <v/>
      </c>
    </row>
    <row r="289" spans="2:12" x14ac:dyDescent="0.2">
      <c r="B289" s="48"/>
      <c r="C289" s="49"/>
      <c r="D289" s="50"/>
      <c r="E289" s="50"/>
      <c r="F289" s="50"/>
      <c r="G289" s="50"/>
      <c r="H289" s="47">
        <f t="shared" si="16"/>
        <v>0</v>
      </c>
      <c r="I289" s="47">
        <f t="shared" si="17"/>
        <v>0</v>
      </c>
      <c r="J289" s="109" t="str">
        <f t="shared" si="18"/>
        <v>H</v>
      </c>
      <c r="K289" s="47">
        <f t="shared" si="20"/>
        <v>0</v>
      </c>
      <c r="L289" s="108" t="str">
        <f t="shared" si="15"/>
        <v/>
      </c>
    </row>
    <row r="290" spans="2:12" x14ac:dyDescent="0.2">
      <c r="B290" s="48"/>
      <c r="C290" s="49"/>
      <c r="D290" s="50"/>
      <c r="E290" s="50"/>
      <c r="F290" s="50"/>
      <c r="G290" s="50"/>
      <c r="H290" s="47">
        <f t="shared" si="16"/>
        <v>0</v>
      </c>
      <c r="I290" s="47">
        <f t="shared" si="17"/>
        <v>0</v>
      </c>
      <c r="J290" s="109" t="str">
        <f t="shared" si="18"/>
        <v>H</v>
      </c>
      <c r="K290" s="47">
        <f t="shared" si="20"/>
        <v>0</v>
      </c>
      <c r="L290" s="108" t="str">
        <f t="shared" si="15"/>
        <v/>
      </c>
    </row>
    <row r="291" spans="2:12" x14ac:dyDescent="0.2">
      <c r="B291" s="48"/>
      <c r="C291" s="49"/>
      <c r="D291" s="50"/>
      <c r="E291" s="50"/>
      <c r="F291" s="50"/>
      <c r="G291" s="50"/>
      <c r="H291" s="47">
        <f t="shared" si="16"/>
        <v>0</v>
      </c>
      <c r="I291" s="47">
        <f t="shared" si="17"/>
        <v>0</v>
      </c>
      <c r="J291" s="109" t="str">
        <f t="shared" si="18"/>
        <v>H</v>
      </c>
      <c r="K291" s="47">
        <f t="shared" si="20"/>
        <v>0</v>
      </c>
      <c r="L291" s="108" t="str">
        <f t="shared" si="15"/>
        <v/>
      </c>
    </row>
    <row r="292" spans="2:12" x14ac:dyDescent="0.2">
      <c r="B292" s="48"/>
      <c r="C292" s="49"/>
      <c r="D292" s="50"/>
      <c r="E292" s="50"/>
      <c r="F292" s="50"/>
      <c r="G292" s="50"/>
      <c r="H292" s="47">
        <f t="shared" si="16"/>
        <v>0</v>
      </c>
      <c r="I292" s="47">
        <f t="shared" si="17"/>
        <v>0</v>
      </c>
      <c r="J292" s="109" t="str">
        <f t="shared" si="18"/>
        <v>H</v>
      </c>
      <c r="K292" s="47">
        <f t="shared" si="20"/>
        <v>0</v>
      </c>
      <c r="L292" s="108" t="str">
        <f t="shared" si="15"/>
        <v/>
      </c>
    </row>
    <row r="293" spans="2:12" x14ac:dyDescent="0.2">
      <c r="B293" s="48"/>
      <c r="C293" s="49"/>
      <c r="D293" s="50"/>
      <c r="E293" s="50"/>
      <c r="F293" s="50"/>
      <c r="G293" s="50"/>
      <c r="H293" s="47">
        <f t="shared" si="16"/>
        <v>0</v>
      </c>
      <c r="I293" s="47">
        <f t="shared" si="17"/>
        <v>0</v>
      </c>
      <c r="J293" s="109" t="str">
        <f t="shared" si="18"/>
        <v>H</v>
      </c>
      <c r="K293" s="47">
        <f t="shared" si="20"/>
        <v>0</v>
      </c>
      <c r="L293" s="108" t="str">
        <f t="shared" si="15"/>
        <v/>
      </c>
    </row>
    <row r="294" spans="2:12" x14ac:dyDescent="0.2">
      <c r="B294" s="48"/>
      <c r="C294" s="49"/>
      <c r="D294" s="50"/>
      <c r="E294" s="50"/>
      <c r="F294" s="50"/>
      <c r="G294" s="50"/>
      <c r="H294" s="47">
        <f t="shared" si="16"/>
        <v>0</v>
      </c>
      <c r="I294" s="47">
        <f t="shared" si="17"/>
        <v>0</v>
      </c>
      <c r="J294" s="109" t="str">
        <f t="shared" si="18"/>
        <v>H</v>
      </c>
      <c r="K294" s="47">
        <f t="shared" si="20"/>
        <v>0</v>
      </c>
      <c r="L294" s="108" t="str">
        <f t="shared" ref="L294:L305" si="21">IF(B294&lt;&gt;"",VLOOKUP(B294,Sachgruppen,2,0),"")</f>
        <v/>
      </c>
    </row>
    <row r="295" spans="2:12" x14ac:dyDescent="0.2">
      <c r="B295" s="48"/>
      <c r="C295" s="49"/>
      <c r="D295" s="50"/>
      <c r="E295" s="50"/>
      <c r="F295" s="50"/>
      <c r="G295" s="50"/>
      <c r="H295" s="47">
        <f t="shared" ref="H295:H305" si="22">IF(OR(LEFT($B295,1)="1",LEFT($B295,1)="2"),(D295-E295)-(F295-G295),D295-E295)</f>
        <v>0</v>
      </c>
      <c r="I295" s="47">
        <f t="shared" ref="I295:I305" si="23">IF(LEFT($B295,1)="1",F295-G295,IF(LEFT($B295,1)="2",G295-F295,0))</f>
        <v>0</v>
      </c>
      <c r="J295" s="109" t="str">
        <f t="shared" ref="J295:J305" si="24">IF(OR(LEFT($B295,1)="1",LEFT($B295,1)="3",LEFT($B295,1)="5",LEFT($B295,1)="7",LEFT($B295,4)="9000"),"S","H")</f>
        <v>H</v>
      </c>
      <c r="K295" s="47">
        <f t="shared" si="20"/>
        <v>0</v>
      </c>
      <c r="L295" s="108" t="str">
        <f t="shared" si="21"/>
        <v/>
      </c>
    </row>
    <row r="296" spans="2:12" x14ac:dyDescent="0.2">
      <c r="B296" s="48"/>
      <c r="C296" s="49"/>
      <c r="D296" s="50"/>
      <c r="E296" s="50"/>
      <c r="F296" s="50"/>
      <c r="G296" s="50"/>
      <c r="H296" s="47">
        <f t="shared" si="22"/>
        <v>0</v>
      </c>
      <c r="I296" s="47">
        <f t="shared" si="23"/>
        <v>0</v>
      </c>
      <c r="J296" s="109" t="str">
        <f t="shared" si="24"/>
        <v>H</v>
      </c>
      <c r="K296" s="47">
        <f t="shared" si="20"/>
        <v>0</v>
      </c>
      <c r="L296" s="108" t="str">
        <f t="shared" si="21"/>
        <v/>
      </c>
    </row>
    <row r="297" spans="2:12" x14ac:dyDescent="0.2">
      <c r="B297" s="48"/>
      <c r="C297" s="49"/>
      <c r="D297" s="50"/>
      <c r="E297" s="50"/>
      <c r="F297" s="50"/>
      <c r="G297" s="50"/>
      <c r="H297" s="47">
        <f t="shared" si="22"/>
        <v>0</v>
      </c>
      <c r="I297" s="47">
        <f t="shared" si="23"/>
        <v>0</v>
      </c>
      <c r="J297" s="109" t="str">
        <f t="shared" si="24"/>
        <v>H</v>
      </c>
      <c r="K297" s="47">
        <f t="shared" si="20"/>
        <v>0</v>
      </c>
      <c r="L297" s="108" t="str">
        <f t="shared" si="21"/>
        <v/>
      </c>
    </row>
    <row r="298" spans="2:12" x14ac:dyDescent="0.2">
      <c r="B298" s="48"/>
      <c r="C298" s="49"/>
      <c r="D298" s="50"/>
      <c r="E298" s="50"/>
      <c r="F298" s="50"/>
      <c r="G298" s="50"/>
      <c r="H298" s="47">
        <f t="shared" si="22"/>
        <v>0</v>
      </c>
      <c r="I298" s="47">
        <f t="shared" si="23"/>
        <v>0</v>
      </c>
      <c r="J298" s="109" t="str">
        <f t="shared" si="24"/>
        <v>H</v>
      </c>
      <c r="K298" s="47">
        <f t="shared" si="19"/>
        <v>0</v>
      </c>
      <c r="L298" s="108" t="str">
        <f t="shared" si="21"/>
        <v/>
      </c>
    </row>
    <row r="299" spans="2:12" x14ac:dyDescent="0.2">
      <c r="B299" s="48"/>
      <c r="C299" s="49"/>
      <c r="D299" s="50"/>
      <c r="E299" s="50"/>
      <c r="F299" s="50"/>
      <c r="G299" s="50"/>
      <c r="H299" s="47">
        <f t="shared" si="22"/>
        <v>0</v>
      </c>
      <c r="I299" s="47">
        <f t="shared" si="23"/>
        <v>0</v>
      </c>
      <c r="J299" s="109" t="str">
        <f t="shared" si="24"/>
        <v>H</v>
      </c>
      <c r="K299" s="47">
        <f t="shared" si="19"/>
        <v>0</v>
      </c>
      <c r="L299" s="108" t="str">
        <f t="shared" si="21"/>
        <v/>
      </c>
    </row>
    <row r="300" spans="2:12" x14ac:dyDescent="0.2">
      <c r="B300" s="48"/>
      <c r="C300" s="49"/>
      <c r="D300" s="50"/>
      <c r="E300" s="50"/>
      <c r="F300" s="50"/>
      <c r="G300" s="50"/>
      <c r="H300" s="47">
        <f t="shared" si="22"/>
        <v>0</v>
      </c>
      <c r="I300" s="47">
        <f t="shared" si="23"/>
        <v>0</v>
      </c>
      <c r="J300" s="109" t="str">
        <f t="shared" si="24"/>
        <v>H</v>
      </c>
      <c r="K300" s="47">
        <f t="shared" ref="K300:K301" si="25">IF(J300="H",-H300,H300)</f>
        <v>0</v>
      </c>
      <c r="L300" s="108" t="str">
        <f t="shared" si="21"/>
        <v/>
      </c>
    </row>
    <row r="301" spans="2:12" x14ac:dyDescent="0.2">
      <c r="B301" s="48"/>
      <c r="C301" s="49"/>
      <c r="D301" s="50"/>
      <c r="E301" s="50"/>
      <c r="F301" s="50"/>
      <c r="G301" s="50"/>
      <c r="H301" s="47">
        <f t="shared" si="22"/>
        <v>0</v>
      </c>
      <c r="I301" s="47">
        <f t="shared" si="23"/>
        <v>0</v>
      </c>
      <c r="J301" s="109" t="str">
        <f t="shared" si="24"/>
        <v>H</v>
      </c>
      <c r="K301" s="47">
        <f t="shared" si="25"/>
        <v>0</v>
      </c>
      <c r="L301" s="108" t="str">
        <f t="shared" si="21"/>
        <v/>
      </c>
    </row>
    <row r="302" spans="2:12" x14ac:dyDescent="0.2">
      <c r="B302" s="48"/>
      <c r="C302" s="49"/>
      <c r="D302" s="50"/>
      <c r="E302" s="50"/>
      <c r="F302" s="50"/>
      <c r="G302" s="50"/>
      <c r="H302" s="47">
        <f t="shared" si="22"/>
        <v>0</v>
      </c>
      <c r="I302" s="47">
        <f t="shared" si="23"/>
        <v>0</v>
      </c>
      <c r="J302" s="109" t="str">
        <f t="shared" si="24"/>
        <v>H</v>
      </c>
      <c r="K302" s="47">
        <f t="shared" si="19"/>
        <v>0</v>
      </c>
      <c r="L302" s="108" t="str">
        <f t="shared" si="21"/>
        <v/>
      </c>
    </row>
    <row r="303" spans="2:12" x14ac:dyDescent="0.2">
      <c r="B303" s="48"/>
      <c r="C303" s="49"/>
      <c r="D303" s="50"/>
      <c r="E303" s="50"/>
      <c r="F303" s="50"/>
      <c r="G303" s="50"/>
      <c r="H303" s="47">
        <f t="shared" si="22"/>
        <v>0</v>
      </c>
      <c r="I303" s="47">
        <f t="shared" si="23"/>
        <v>0</v>
      </c>
      <c r="J303" s="109" t="str">
        <f t="shared" si="24"/>
        <v>H</v>
      </c>
      <c r="K303" s="47">
        <f t="shared" si="19"/>
        <v>0</v>
      </c>
      <c r="L303" s="108" t="str">
        <f t="shared" si="21"/>
        <v/>
      </c>
    </row>
    <row r="304" spans="2:12" x14ac:dyDescent="0.2">
      <c r="B304" s="48"/>
      <c r="C304" s="49"/>
      <c r="D304" s="50"/>
      <c r="E304" s="50"/>
      <c r="F304" s="50"/>
      <c r="G304" s="50"/>
      <c r="H304" s="47">
        <f t="shared" si="22"/>
        <v>0</v>
      </c>
      <c r="I304" s="47">
        <f t="shared" si="23"/>
        <v>0</v>
      </c>
      <c r="J304" s="109" t="str">
        <f t="shared" si="24"/>
        <v>H</v>
      </c>
      <c r="K304" s="47">
        <f t="shared" si="19"/>
        <v>0</v>
      </c>
      <c r="L304" s="108" t="str">
        <f t="shared" si="21"/>
        <v/>
      </c>
    </row>
    <row r="305" spans="2:12" x14ac:dyDescent="0.2">
      <c r="B305" s="48"/>
      <c r="C305" s="49"/>
      <c r="D305" s="50"/>
      <c r="E305" s="50"/>
      <c r="F305" s="50"/>
      <c r="G305" s="50"/>
      <c r="H305" s="47">
        <f t="shared" si="22"/>
        <v>0</v>
      </c>
      <c r="I305" s="47">
        <f t="shared" si="23"/>
        <v>0</v>
      </c>
      <c r="J305" s="109" t="str">
        <f t="shared" si="24"/>
        <v>H</v>
      </c>
      <c r="K305" s="47">
        <f t="shared" si="19"/>
        <v>0</v>
      </c>
      <c r="L305" s="108" t="str">
        <f t="shared" si="21"/>
        <v/>
      </c>
    </row>
  </sheetData>
  <sheetProtection formatCells="0" formatRows="0"/>
  <pageMargins left="0.70866141732283472" right="0.31496062992125984" top="0.59055118110236227" bottom="0.59055118110236227" header="0.31496062992125984" footer="0.31496062992125984"/>
  <pageSetup paperSize="9" scale="78" fitToHeight="0" orientation="landscape" blackAndWhite="1" r:id="rId1"/>
  <headerFooter>
    <oddFooter>&amp;L&amp;8&amp;F&amp;R&amp;8Seite &amp;P von &amp;N  /  01.05.2024/GF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6BD"/>
    <pageSetUpPr fitToPage="1"/>
  </sheetPr>
  <dimension ref="A1:E65"/>
  <sheetViews>
    <sheetView zoomScaleNormal="100" workbookViewId="0"/>
  </sheetViews>
  <sheetFormatPr baseColWidth="10" defaultColWidth="11" defaultRowHeight="12.75" outlineLevelCol="1" x14ac:dyDescent="0.2"/>
  <cols>
    <col min="1" max="1" width="5.625" style="17" customWidth="1"/>
    <col min="2" max="2" width="72.625" style="17" customWidth="1"/>
    <col min="3" max="3" width="29.625" style="122" customWidth="1" outlineLevel="1"/>
    <col min="4" max="5" width="16.625" style="25" customWidth="1"/>
    <col min="6" max="6" width="3.25" style="17" customWidth="1"/>
    <col min="7" max="16384" width="11" style="17"/>
  </cols>
  <sheetData>
    <row r="1" spans="1:5" ht="22.5" x14ac:dyDescent="0.45">
      <c r="A1" s="13" t="s">
        <v>691</v>
      </c>
      <c r="B1" s="14"/>
      <c r="C1" s="15"/>
      <c r="D1" s="16"/>
      <c r="E1" s="16"/>
    </row>
    <row r="2" spans="1:5" x14ac:dyDescent="0.2">
      <c r="A2" s="18"/>
      <c r="B2" s="18"/>
      <c r="C2" s="32"/>
      <c r="D2" s="16"/>
      <c r="E2" s="16"/>
    </row>
    <row r="3" spans="1:5" x14ac:dyDescent="0.2">
      <c r="A3" s="18"/>
      <c r="B3" s="18"/>
      <c r="C3" s="32"/>
      <c r="D3" s="16"/>
      <c r="E3" s="16"/>
    </row>
    <row r="4" spans="1:5" s="20" customFormat="1" ht="12.75" customHeight="1" x14ac:dyDescent="0.2">
      <c r="A4" s="138" t="s">
        <v>647</v>
      </c>
      <c r="B4" s="138"/>
      <c r="C4" s="140" t="s">
        <v>648</v>
      </c>
      <c r="D4" s="144"/>
      <c r="E4" s="142" t="s">
        <v>714</v>
      </c>
    </row>
    <row r="5" spans="1:5" s="20" customFormat="1" ht="12.75" customHeight="1" x14ac:dyDescent="0.2">
      <c r="A5" s="139"/>
      <c r="B5" s="139"/>
      <c r="C5" s="141"/>
      <c r="D5" s="145"/>
      <c r="E5" s="143"/>
    </row>
    <row r="6" spans="1:5" ht="6.75" customHeight="1" x14ac:dyDescent="0.2">
      <c r="A6" s="21"/>
      <c r="B6" s="22"/>
      <c r="C6" s="32"/>
      <c r="D6" s="23"/>
      <c r="E6" s="1"/>
    </row>
    <row r="7" spans="1:5" s="25" customFormat="1" x14ac:dyDescent="0.2">
      <c r="A7" s="17"/>
      <c r="B7" s="24" t="s">
        <v>717</v>
      </c>
      <c r="C7" s="32"/>
      <c r="D7" s="23"/>
      <c r="E7" s="1"/>
    </row>
    <row r="8" spans="1:5" x14ac:dyDescent="0.2">
      <c r="B8" s="26" t="s">
        <v>649</v>
      </c>
      <c r="C8" s="118" t="s">
        <v>650</v>
      </c>
      <c r="D8" s="23"/>
      <c r="E8" s="1">
        <f>SUM(Geldflussrechnung_Details!H7:H8)</f>
        <v>0</v>
      </c>
    </row>
    <row r="9" spans="1:5" s="25" customFormat="1" x14ac:dyDescent="0.2">
      <c r="A9" s="17" t="s">
        <v>588</v>
      </c>
      <c r="B9" s="26" t="s">
        <v>82</v>
      </c>
      <c r="C9" s="32" t="s">
        <v>651</v>
      </c>
      <c r="D9" s="23"/>
      <c r="E9" s="1">
        <f>SUM(Geldflussrechnung_Details!H9:H10)+SUM(Geldflussrechnung_Details!H18)</f>
        <v>0</v>
      </c>
    </row>
    <row r="10" spans="1:5" x14ac:dyDescent="0.2">
      <c r="A10" s="17" t="s">
        <v>652</v>
      </c>
      <c r="B10" s="26" t="s">
        <v>653</v>
      </c>
      <c r="C10" s="32" t="s">
        <v>701</v>
      </c>
      <c r="D10" s="23"/>
      <c r="E10" s="1">
        <f>SUM(Geldflussrechnung_Details!H38:H44)</f>
        <v>0</v>
      </c>
    </row>
    <row r="11" spans="1:5" x14ac:dyDescent="0.2">
      <c r="A11" s="17" t="s">
        <v>652</v>
      </c>
      <c r="B11" s="26" t="s">
        <v>654</v>
      </c>
      <c r="C11" s="32" t="s">
        <v>702</v>
      </c>
      <c r="D11" s="23"/>
      <c r="E11" s="1">
        <f>SUM(Geldflussrechnung_Details!H45:H49)</f>
        <v>0</v>
      </c>
    </row>
    <row r="12" spans="1:5" x14ac:dyDescent="0.2">
      <c r="A12" s="17" t="s">
        <v>652</v>
      </c>
      <c r="B12" s="26" t="s">
        <v>655</v>
      </c>
      <c r="C12" s="32" t="s">
        <v>703</v>
      </c>
      <c r="D12" s="23"/>
      <c r="E12" s="1">
        <f>SUM(Geldflussrechnung_Details!H50)</f>
        <v>0</v>
      </c>
    </row>
    <row r="13" spans="1:5" x14ac:dyDescent="0.2">
      <c r="A13" s="17" t="s">
        <v>652</v>
      </c>
      <c r="B13" s="26" t="s">
        <v>656</v>
      </c>
      <c r="C13" s="22" t="s">
        <v>1028</v>
      </c>
      <c r="D13" s="23"/>
      <c r="E13" s="1">
        <f>SUM(Geldflussrechnung_Details!H16:H17)+Geldflussrechnung_Details!H22+SUM(Geldflussrechnung_Details!H30)</f>
        <v>0</v>
      </c>
    </row>
    <row r="14" spans="1:5" s="25" customFormat="1" x14ac:dyDescent="0.2">
      <c r="A14" s="17" t="s">
        <v>652</v>
      </c>
      <c r="B14" s="118" t="s">
        <v>918</v>
      </c>
      <c r="C14" s="32" t="s">
        <v>657</v>
      </c>
      <c r="D14" s="23"/>
      <c r="E14" s="1">
        <f>SUM(Geldflussrechnung_Details!H13)+SUM(Geldflussrechnung_Details!H25:H27)</f>
        <v>0</v>
      </c>
    </row>
    <row r="15" spans="1:5" s="25" customFormat="1" x14ac:dyDescent="0.2">
      <c r="A15" s="17" t="s">
        <v>652</v>
      </c>
      <c r="B15" s="26" t="s">
        <v>658</v>
      </c>
      <c r="C15" s="32" t="s">
        <v>659</v>
      </c>
      <c r="D15" s="23"/>
      <c r="E15" s="1">
        <f>SUM(Geldflussrechnung_Details!H11)+SUM(Geldflussrechnung_Details!H23)</f>
        <v>0</v>
      </c>
    </row>
    <row r="16" spans="1:5" x14ac:dyDescent="0.2">
      <c r="A16" s="17" t="s">
        <v>652</v>
      </c>
      <c r="B16" s="126" t="s">
        <v>974</v>
      </c>
      <c r="C16" s="32" t="s">
        <v>660</v>
      </c>
      <c r="D16" s="23"/>
      <c r="E16" s="1">
        <f>SUM(Geldflussrechnung_Details!H14)+SUM(Geldflussrechnung_Details!H28:H29)</f>
        <v>0</v>
      </c>
    </row>
    <row r="17" spans="1:5" x14ac:dyDescent="0.2">
      <c r="A17" s="17" t="s">
        <v>652</v>
      </c>
      <c r="B17" s="126" t="s">
        <v>975</v>
      </c>
      <c r="C17" s="32" t="s">
        <v>661</v>
      </c>
      <c r="D17" s="23"/>
      <c r="E17" s="1">
        <f>SUM(Geldflussrechnung_Details!H12)+SUM(Geldflussrechnung_Details!H24)</f>
        <v>0</v>
      </c>
    </row>
    <row r="18" spans="1:5" x14ac:dyDescent="0.2">
      <c r="A18" s="17" t="s">
        <v>590</v>
      </c>
      <c r="B18" s="26" t="s">
        <v>662</v>
      </c>
      <c r="C18" s="32" t="s">
        <v>663</v>
      </c>
      <c r="D18" s="23"/>
      <c r="E18" s="1">
        <f>SUM(Geldflussrechnung_Details!H34:H37)</f>
        <v>0</v>
      </c>
    </row>
    <row r="19" spans="1:5" x14ac:dyDescent="0.2">
      <c r="A19" s="17" t="s">
        <v>652</v>
      </c>
      <c r="B19" s="26" t="s">
        <v>664</v>
      </c>
      <c r="C19" s="32" t="s">
        <v>704</v>
      </c>
      <c r="D19" s="23"/>
      <c r="E19" s="1">
        <f>SUM(Geldflussrechnung_Details!H51:H57)</f>
        <v>0</v>
      </c>
    </row>
    <row r="20" spans="1:5" x14ac:dyDescent="0.2">
      <c r="A20" s="17" t="s">
        <v>652</v>
      </c>
      <c r="B20" s="26" t="s">
        <v>665</v>
      </c>
      <c r="C20" s="32" t="s">
        <v>705</v>
      </c>
      <c r="D20" s="23"/>
      <c r="E20" s="1">
        <f>SUM(Geldflussrechnung_Details!H58:H62)</f>
        <v>0</v>
      </c>
    </row>
    <row r="21" spans="1:5" x14ac:dyDescent="0.2">
      <c r="A21" s="17" t="s">
        <v>652</v>
      </c>
      <c r="B21" s="26" t="s">
        <v>798</v>
      </c>
      <c r="C21" s="32" t="s">
        <v>706</v>
      </c>
      <c r="D21" s="23"/>
      <c r="E21" s="1">
        <f>SUM(Geldflussrechnung_Details!H63:H71)+SUM(Geldflussrechnung_Details!H72:H79)</f>
        <v>0</v>
      </c>
    </row>
    <row r="22" spans="1:5" x14ac:dyDescent="0.2">
      <c r="A22" s="17" t="s">
        <v>652</v>
      </c>
      <c r="B22" s="26" t="s">
        <v>666</v>
      </c>
      <c r="C22" s="32" t="s">
        <v>667</v>
      </c>
      <c r="D22" s="23"/>
      <c r="E22" s="1">
        <f>SUM(Geldflussrechnung_Details!H15)+SUM(Geldflussrechnung_Details!H31)</f>
        <v>0</v>
      </c>
    </row>
    <row r="23" spans="1:5" x14ac:dyDescent="0.2">
      <c r="A23" s="17" t="s">
        <v>652</v>
      </c>
      <c r="B23" s="26" t="s">
        <v>668</v>
      </c>
      <c r="C23" s="32" t="s">
        <v>669</v>
      </c>
      <c r="D23" s="23"/>
      <c r="E23" s="1">
        <f>SUM(Geldflussrechnung_Details!H19)+SUM(Geldflussrechnung_Details!H32)</f>
        <v>0</v>
      </c>
    </row>
    <row r="24" spans="1:5" x14ac:dyDescent="0.2">
      <c r="A24" s="17" t="s">
        <v>590</v>
      </c>
      <c r="B24" s="32" t="s">
        <v>995</v>
      </c>
      <c r="C24" s="32">
        <v>431</v>
      </c>
      <c r="D24" s="23"/>
      <c r="E24" s="1">
        <f>SUM(Geldflussrechnung_Details!H21)</f>
        <v>0</v>
      </c>
    </row>
    <row r="25" spans="1:5" s="24" customFormat="1" x14ac:dyDescent="0.2">
      <c r="A25" s="27"/>
      <c r="B25" s="28" t="s">
        <v>670</v>
      </c>
      <c r="C25" s="119"/>
      <c r="D25" s="29"/>
      <c r="E25" s="2">
        <f>SUM(E8:E24)</f>
        <v>0</v>
      </c>
    </row>
    <row r="26" spans="1:5" ht="6.75" customHeight="1" x14ac:dyDescent="0.2">
      <c r="A26" s="21"/>
      <c r="B26" s="22"/>
      <c r="C26" s="32"/>
      <c r="D26" s="23"/>
      <c r="E26" s="1"/>
    </row>
    <row r="27" spans="1:5" x14ac:dyDescent="0.2">
      <c r="A27" s="21"/>
      <c r="B27" s="24" t="s">
        <v>718</v>
      </c>
      <c r="C27" s="32"/>
      <c r="D27" s="23"/>
      <c r="E27" s="1"/>
    </row>
    <row r="28" spans="1:5" x14ac:dyDescent="0.2">
      <c r="A28" s="21" t="s">
        <v>590</v>
      </c>
      <c r="B28" s="22" t="s">
        <v>671</v>
      </c>
      <c r="C28" s="32" t="s">
        <v>672</v>
      </c>
      <c r="D28" s="23">
        <f>SUM(Geldflussrechnung_Details!H84:H90)</f>
        <v>0</v>
      </c>
      <c r="E28" s="1"/>
    </row>
    <row r="29" spans="1:5" x14ac:dyDescent="0.2">
      <c r="A29" s="21" t="s">
        <v>588</v>
      </c>
      <c r="B29" s="22" t="s">
        <v>673</v>
      </c>
      <c r="C29" s="120" t="s">
        <v>674</v>
      </c>
      <c r="D29" s="30">
        <f>SUM(Geldflussrechnung_Details!G91:G98)</f>
        <v>0</v>
      </c>
      <c r="E29" s="1"/>
    </row>
    <row r="30" spans="1:5" x14ac:dyDescent="0.2">
      <c r="A30" s="21" t="s">
        <v>675</v>
      </c>
      <c r="B30" s="22" t="s">
        <v>676</v>
      </c>
      <c r="C30" s="32"/>
      <c r="D30" s="23"/>
      <c r="E30" s="1">
        <f>D28+D29</f>
        <v>0</v>
      </c>
    </row>
    <row r="31" spans="1:5" x14ac:dyDescent="0.2">
      <c r="A31" s="21" t="s">
        <v>590</v>
      </c>
      <c r="B31" s="22" t="s">
        <v>677</v>
      </c>
      <c r="C31" s="32" t="s">
        <v>678</v>
      </c>
      <c r="D31" s="23"/>
      <c r="E31" s="1">
        <f>SUM(Geldflussrechnung_Details!H100:H101)+SUM(Geldflussrechnung_Details!H104)</f>
        <v>0</v>
      </c>
    </row>
    <row r="32" spans="1:5" x14ac:dyDescent="0.2">
      <c r="A32" s="21" t="s">
        <v>588</v>
      </c>
      <c r="B32" s="22" t="s">
        <v>679</v>
      </c>
      <c r="C32" s="32">
        <v>85</v>
      </c>
      <c r="D32" s="23"/>
      <c r="E32" s="1">
        <f>SUM(Geldflussrechnung_Details!H105)</f>
        <v>0</v>
      </c>
    </row>
    <row r="33" spans="1:5" x14ac:dyDescent="0.2">
      <c r="A33" s="17" t="s">
        <v>652</v>
      </c>
      <c r="B33" s="26" t="s">
        <v>680</v>
      </c>
      <c r="C33" s="32" t="s">
        <v>707</v>
      </c>
      <c r="D33" s="23"/>
      <c r="E33" s="1">
        <f>SUM(Geldflussrechnung_Details!H107)</f>
        <v>0</v>
      </c>
    </row>
    <row r="34" spans="1:5" x14ac:dyDescent="0.2">
      <c r="A34" s="17" t="s">
        <v>652</v>
      </c>
      <c r="B34" s="26" t="s">
        <v>681</v>
      </c>
      <c r="C34" s="32" t="s">
        <v>708</v>
      </c>
      <c r="D34" s="23"/>
      <c r="E34" s="1">
        <f>SUM(Geldflussrechnung_Details!H108)</f>
        <v>0</v>
      </c>
    </row>
    <row r="35" spans="1:5" x14ac:dyDescent="0.2">
      <c r="A35" s="31" t="s">
        <v>652</v>
      </c>
      <c r="B35" s="22" t="s">
        <v>682</v>
      </c>
      <c r="C35" s="32" t="s">
        <v>709</v>
      </c>
      <c r="D35" s="23"/>
      <c r="E35" s="1">
        <f>SUM(Geldflussrechnung_Details!H109:H110)</f>
        <v>0</v>
      </c>
    </row>
    <row r="36" spans="1:5" x14ac:dyDescent="0.2">
      <c r="A36" s="21" t="s">
        <v>590</v>
      </c>
      <c r="B36" s="22" t="s">
        <v>715</v>
      </c>
      <c r="C36" s="32" t="s">
        <v>797</v>
      </c>
      <c r="D36" s="23"/>
      <c r="E36" s="1">
        <f>SUM(Geldflussrechnung_Details!H102:H103)</f>
        <v>0</v>
      </c>
    </row>
    <row r="37" spans="1:5" x14ac:dyDescent="0.2">
      <c r="A37" s="21" t="s">
        <v>588</v>
      </c>
      <c r="B37" s="32" t="s">
        <v>995</v>
      </c>
      <c r="C37" s="32">
        <v>431</v>
      </c>
      <c r="D37" s="23"/>
      <c r="E37" s="1">
        <f>SUM(Geldflussrechnung_Details!H106)</f>
        <v>0</v>
      </c>
    </row>
    <row r="38" spans="1:5" s="24" customFormat="1" x14ac:dyDescent="0.2">
      <c r="A38" s="27"/>
      <c r="B38" s="28" t="s">
        <v>722</v>
      </c>
      <c r="C38" s="119"/>
      <c r="D38" s="29"/>
      <c r="E38" s="2">
        <f>SUM(E30:E37)</f>
        <v>0</v>
      </c>
    </row>
    <row r="39" spans="1:5" ht="6.75" customHeight="1" x14ac:dyDescent="0.2">
      <c r="A39" s="21"/>
      <c r="B39" s="22"/>
      <c r="C39" s="32"/>
      <c r="D39" s="23"/>
      <c r="E39" s="1"/>
    </row>
    <row r="40" spans="1:5" x14ac:dyDescent="0.2">
      <c r="A40" s="21"/>
      <c r="B40" s="24" t="s">
        <v>719</v>
      </c>
      <c r="C40" s="32"/>
      <c r="D40" s="23"/>
      <c r="E40" s="1"/>
    </row>
    <row r="41" spans="1:5" x14ac:dyDescent="0.2">
      <c r="A41" s="21" t="s">
        <v>652</v>
      </c>
      <c r="B41" s="22" t="s">
        <v>789</v>
      </c>
      <c r="C41" s="32" t="s">
        <v>916</v>
      </c>
      <c r="D41" s="23"/>
      <c r="E41" s="1">
        <f>SUM(Geldflussrechnung_Details!H114:H118)</f>
        <v>0</v>
      </c>
    </row>
    <row r="42" spans="1:5" s="25" customFormat="1" x14ac:dyDescent="0.2">
      <c r="A42" s="17" t="s">
        <v>652</v>
      </c>
      <c r="B42" s="118" t="s">
        <v>919</v>
      </c>
      <c r="C42" s="32" t="s">
        <v>685</v>
      </c>
      <c r="D42" s="23"/>
      <c r="E42" s="1">
        <f>SUM(Geldflussrechnung_Details!H122:H124)+SUM(Geldflussrechnung_Details!H121)</f>
        <v>0</v>
      </c>
    </row>
    <row r="43" spans="1:5" s="25" customFormat="1" x14ac:dyDescent="0.2">
      <c r="A43" s="17" t="s">
        <v>652</v>
      </c>
      <c r="B43" s="26" t="s">
        <v>686</v>
      </c>
      <c r="C43" s="32" t="s">
        <v>687</v>
      </c>
      <c r="D43" s="23"/>
      <c r="E43" s="1">
        <f>SUM(Geldflussrechnung_Details!H120)+SUM(Geldflussrechnung_Details!H119)</f>
        <v>0</v>
      </c>
    </row>
    <row r="44" spans="1:5" x14ac:dyDescent="0.2">
      <c r="A44" s="21" t="s">
        <v>652</v>
      </c>
      <c r="B44" s="126" t="s">
        <v>976</v>
      </c>
      <c r="C44" s="32" t="s">
        <v>710</v>
      </c>
      <c r="D44" s="23"/>
      <c r="E44" s="1">
        <f>SUM(Geldflussrechnung_Details!H126)</f>
        <v>0</v>
      </c>
    </row>
    <row r="45" spans="1:5" x14ac:dyDescent="0.2">
      <c r="A45" s="17" t="s">
        <v>652</v>
      </c>
      <c r="B45" s="126" t="s">
        <v>977</v>
      </c>
      <c r="C45" s="32" t="s">
        <v>688</v>
      </c>
      <c r="D45" s="23"/>
      <c r="E45" s="1">
        <f>SUM(Geldflussrechnung_Details!H130:H131)+SUM(Geldflussrechnung_Details!H129)</f>
        <v>0</v>
      </c>
    </row>
    <row r="46" spans="1:5" x14ac:dyDescent="0.2">
      <c r="A46" s="17" t="s">
        <v>652</v>
      </c>
      <c r="B46" s="21" t="s">
        <v>978</v>
      </c>
      <c r="C46" s="32" t="s">
        <v>689</v>
      </c>
      <c r="D46" s="23"/>
      <c r="E46" s="1">
        <f>SUM(Geldflussrechnung_Details!H128)+SUM(Geldflussrechnung_Details!H127)</f>
        <v>0</v>
      </c>
    </row>
    <row r="47" spans="1:5" x14ac:dyDescent="0.2">
      <c r="A47" s="21" t="s">
        <v>588</v>
      </c>
      <c r="B47" s="26" t="s">
        <v>662</v>
      </c>
      <c r="C47" s="32" t="s">
        <v>663</v>
      </c>
      <c r="D47" s="23"/>
      <c r="E47" s="1">
        <f>SUM(Geldflussrechnung_Details!H132:H135)</f>
        <v>0</v>
      </c>
    </row>
    <row r="48" spans="1:5" ht="12.75" customHeight="1" x14ac:dyDescent="0.2">
      <c r="A48" s="21" t="s">
        <v>588</v>
      </c>
      <c r="B48" s="22" t="s">
        <v>677</v>
      </c>
      <c r="C48" s="32" t="s">
        <v>690</v>
      </c>
      <c r="D48" s="23"/>
      <c r="E48" s="1">
        <f>SUM(Geldflussrechnung_Details!H125)+SUM(Geldflussrechnung_Details!H136)</f>
        <v>0</v>
      </c>
    </row>
    <row r="49" spans="1:5" ht="12.75" customHeight="1" x14ac:dyDescent="0.2">
      <c r="A49" s="21" t="s">
        <v>590</v>
      </c>
      <c r="B49" s="22" t="s">
        <v>679</v>
      </c>
      <c r="C49" s="32">
        <v>85</v>
      </c>
      <c r="D49" s="23"/>
      <c r="E49" s="1">
        <f>SUM(Geldflussrechnung_Details!H137)</f>
        <v>0</v>
      </c>
    </row>
    <row r="50" spans="1:5" s="24" customFormat="1" x14ac:dyDescent="0.2">
      <c r="A50" s="27"/>
      <c r="B50" s="28" t="s">
        <v>720</v>
      </c>
      <c r="C50" s="119"/>
      <c r="D50" s="29"/>
      <c r="E50" s="2">
        <f>SUM(E41:E49)</f>
        <v>0</v>
      </c>
    </row>
    <row r="51" spans="1:5" ht="6.75" customHeight="1" x14ac:dyDescent="0.2">
      <c r="A51" s="21"/>
      <c r="B51" s="22"/>
      <c r="C51" s="32"/>
      <c r="D51" s="33"/>
      <c r="E51" s="3"/>
    </row>
    <row r="52" spans="1:5" s="24" customFormat="1" ht="21" customHeight="1" x14ac:dyDescent="0.2">
      <c r="A52" s="27"/>
      <c r="B52" s="28" t="s">
        <v>721</v>
      </c>
      <c r="C52" s="119"/>
      <c r="D52" s="29"/>
      <c r="E52" s="2">
        <f>E38+E50</f>
        <v>0</v>
      </c>
    </row>
    <row r="53" spans="1:5" s="26" customFormat="1" ht="6.75" customHeight="1" x14ac:dyDescent="0.2">
      <c r="A53" s="34"/>
      <c r="C53" s="118"/>
      <c r="D53" s="35"/>
      <c r="E53" s="4"/>
    </row>
    <row r="54" spans="1:5" s="26" customFormat="1" x14ac:dyDescent="0.2">
      <c r="A54" s="34"/>
      <c r="B54" s="24" t="s">
        <v>610</v>
      </c>
      <c r="C54" s="118"/>
      <c r="D54" s="35"/>
      <c r="E54" s="4"/>
    </row>
    <row r="55" spans="1:5" s="26" customFormat="1" x14ac:dyDescent="0.2">
      <c r="A55" s="34" t="s">
        <v>652</v>
      </c>
      <c r="B55" s="26" t="s">
        <v>683</v>
      </c>
      <c r="C55" s="32" t="s">
        <v>787</v>
      </c>
      <c r="D55" s="35"/>
      <c r="E55" s="4">
        <f>SUM(Geldflussrechnung_Details!H145:H151)</f>
        <v>0</v>
      </c>
    </row>
    <row r="56" spans="1:5" s="26" customFormat="1" x14ac:dyDescent="0.2">
      <c r="A56" s="34" t="s">
        <v>652</v>
      </c>
      <c r="B56" s="26" t="s">
        <v>684</v>
      </c>
      <c r="C56" s="32" t="s">
        <v>917</v>
      </c>
      <c r="D56" s="35"/>
      <c r="E56" s="4">
        <f>SUM(Geldflussrechnung_Details!H152:H157)</f>
        <v>0</v>
      </c>
    </row>
    <row r="57" spans="1:5" ht="12.75" customHeight="1" x14ac:dyDescent="0.2">
      <c r="A57" s="36" t="s">
        <v>652</v>
      </c>
      <c r="B57" s="19" t="s">
        <v>699</v>
      </c>
      <c r="C57" s="32" t="s">
        <v>711</v>
      </c>
      <c r="D57" s="23"/>
      <c r="E57" s="1">
        <f>SUM(Geldflussrechnung_Details!H143)</f>
        <v>0</v>
      </c>
    </row>
    <row r="58" spans="1:5" ht="12.75" customHeight="1" x14ac:dyDescent="0.2">
      <c r="A58" s="37" t="s">
        <v>652</v>
      </c>
      <c r="B58" s="19" t="s">
        <v>700</v>
      </c>
      <c r="C58" s="32" t="s">
        <v>712</v>
      </c>
      <c r="D58" s="23"/>
      <c r="E58" s="1">
        <f>SUM(Geldflussrechnung_Details!H144)</f>
        <v>0</v>
      </c>
    </row>
    <row r="59" spans="1:5" s="24" customFormat="1" x14ac:dyDescent="0.2">
      <c r="A59" s="27"/>
      <c r="B59" s="28" t="s">
        <v>616</v>
      </c>
      <c r="C59" s="119"/>
      <c r="D59" s="29"/>
      <c r="E59" s="2">
        <f>SUM(E55:E58)</f>
        <v>0</v>
      </c>
    </row>
    <row r="60" spans="1:5" s="26" customFormat="1" ht="6.75" customHeight="1" x14ac:dyDescent="0.2">
      <c r="A60" s="34"/>
      <c r="C60" s="118"/>
      <c r="D60" s="38"/>
      <c r="E60" s="5"/>
    </row>
    <row r="61" spans="1:5" s="24" customFormat="1" ht="21" customHeight="1" x14ac:dyDescent="0.2">
      <c r="A61" s="27"/>
      <c r="B61" s="28" t="s">
        <v>799</v>
      </c>
      <c r="C61" s="121" t="s">
        <v>713</v>
      </c>
      <c r="D61" s="29"/>
      <c r="E61" s="2">
        <f>E25+E52+E59</f>
        <v>0</v>
      </c>
    </row>
    <row r="62" spans="1:5" ht="6.75" customHeight="1" x14ac:dyDescent="0.2">
      <c r="E62" s="6"/>
    </row>
    <row r="63" spans="1:5" s="39" customFormat="1" ht="12" x14ac:dyDescent="0.2">
      <c r="B63" s="39" t="s">
        <v>692</v>
      </c>
      <c r="C63" s="40"/>
      <c r="D63" s="41"/>
      <c r="E63" s="6">
        <f>'Sachgruppen_1-4-stellig'!D9</f>
        <v>0</v>
      </c>
    </row>
    <row r="64" spans="1:5" s="39" customFormat="1" ht="12" x14ac:dyDescent="0.2">
      <c r="B64" s="39" t="s">
        <v>693</v>
      </c>
      <c r="C64" s="40"/>
      <c r="D64" s="41"/>
      <c r="E64" s="6">
        <f>'Sachgruppen_1-4-stellig'!E9</f>
        <v>0</v>
      </c>
    </row>
    <row r="65" spans="2:5" s="39" customFormat="1" ht="12" x14ac:dyDescent="0.2">
      <c r="B65" s="42" t="s">
        <v>800</v>
      </c>
      <c r="C65" s="43"/>
      <c r="D65" s="44"/>
      <c r="E65" s="7">
        <f>E64-E63</f>
        <v>0</v>
      </c>
    </row>
  </sheetData>
  <mergeCells count="4">
    <mergeCell ref="A4:B5"/>
    <mergeCell ref="C4:C5"/>
    <mergeCell ref="E4:E5"/>
    <mergeCell ref="D4:D5"/>
  </mergeCells>
  <pageMargins left="0.59055118110236227" right="0.59055118110236227" top="0.98425196850393704" bottom="0.59055118110236227" header="0.59055118110236227" footer="0.31496062992125984"/>
  <pageSetup paperSize="9" scale="62" orientation="landscape" r:id="rId1"/>
  <headerFooter>
    <oddHeader>&amp;L&amp;8Politische Gemeinde&amp;R&amp;8Jahresrechnung</oddHeader>
    <oddFooter>&amp;R&amp;8Seite &amp;P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2:H163"/>
  <sheetViews>
    <sheetView showGridLines="0" zoomScale="110" zoomScaleNormal="110" workbookViewId="0">
      <pane ySplit="4" topLeftCell="A5" activePane="bottomLeft" state="frozen"/>
      <selection pane="bottomLeft" activeCell="A2" sqref="A2"/>
    </sheetView>
  </sheetViews>
  <sheetFormatPr baseColWidth="10" defaultColWidth="11" defaultRowHeight="11.25" x14ac:dyDescent="0.2"/>
  <cols>
    <col min="1" max="1" width="2" style="8" customWidth="1"/>
    <col min="2" max="2" width="8.875" style="8" customWidth="1"/>
    <col min="3" max="3" width="9.375" style="9" customWidth="1"/>
    <col min="4" max="4" width="67.125" style="10" customWidth="1"/>
    <col min="5" max="6" width="9.625" style="11" customWidth="1"/>
    <col min="7" max="7" width="10" style="11" bestFit="1" customWidth="1"/>
    <col min="8" max="8" width="10.375" style="11" bestFit="1" customWidth="1"/>
    <col min="9" max="16384" width="11" style="10"/>
  </cols>
  <sheetData>
    <row r="2" spans="1:8" ht="15.75" x14ac:dyDescent="0.2">
      <c r="A2" s="45" t="s">
        <v>806</v>
      </c>
      <c r="B2" s="45"/>
      <c r="C2" s="45"/>
      <c r="D2" s="45"/>
      <c r="E2" s="45"/>
      <c r="F2" s="45"/>
      <c r="G2" s="45"/>
      <c r="H2" s="45"/>
    </row>
    <row r="4" spans="1:8" x14ac:dyDescent="0.2">
      <c r="A4" s="51" t="s">
        <v>630</v>
      </c>
      <c r="B4" s="51" t="s">
        <v>586</v>
      </c>
      <c r="C4" s="52" t="s">
        <v>1</v>
      </c>
      <c r="D4" s="53" t="s">
        <v>0</v>
      </c>
      <c r="E4" s="54" t="s">
        <v>625</v>
      </c>
      <c r="F4" s="54" t="s">
        <v>617</v>
      </c>
      <c r="G4" s="54" t="s">
        <v>591</v>
      </c>
      <c r="H4" s="54" t="s">
        <v>628</v>
      </c>
    </row>
    <row r="5" spans="1:8" x14ac:dyDescent="0.2">
      <c r="A5" s="55"/>
      <c r="B5" s="55"/>
      <c r="C5" s="56"/>
      <c r="D5" s="57" t="str">
        <f t="shared" ref="D5:D89" si="0">IF(C5&lt;&gt;"",VLOOKUP(VALUE(C5),Sachgruppen,2,0),"")</f>
        <v/>
      </c>
      <c r="E5" s="58"/>
      <c r="F5" s="58"/>
      <c r="G5" s="58"/>
      <c r="H5" s="58"/>
    </row>
    <row r="6" spans="1:8" ht="12.75" x14ac:dyDescent="0.2">
      <c r="A6" s="55"/>
      <c r="B6" s="55"/>
      <c r="C6" s="56"/>
      <c r="D6" s="59" t="s">
        <v>717</v>
      </c>
      <c r="E6" s="58"/>
      <c r="F6" s="58"/>
      <c r="G6" s="58"/>
      <c r="H6" s="58"/>
    </row>
    <row r="7" spans="1:8" x14ac:dyDescent="0.2">
      <c r="A7" s="55" t="s">
        <v>588</v>
      </c>
      <c r="B7" s="55" t="s">
        <v>587</v>
      </c>
      <c r="C7" s="56" t="s">
        <v>614</v>
      </c>
      <c r="D7" s="57" t="str">
        <f>IF($C7&lt;&gt;"",VLOOKUP(VALUE($C7),Sachgruppen,2,0),"")</f>
        <v>Ertragsüberschuss</v>
      </c>
      <c r="E7" s="58">
        <f t="shared" ref="E7:E57" si="1">IF($C7&lt;&gt;"",VLOOKUP(VALUE($C7),Sachgruppen,3,0),"")</f>
        <v>0</v>
      </c>
      <c r="F7" s="58">
        <f>IF($C7&lt;&gt;"",VLOOKUP(VALUE($C7),Sachgruppen,4,0),"")</f>
        <v>0</v>
      </c>
      <c r="G7" s="58">
        <f>F7-E7</f>
        <v>0</v>
      </c>
      <c r="H7" s="58">
        <f>IF(A7="-",-G7,G7)</f>
        <v>0</v>
      </c>
    </row>
    <row r="8" spans="1:8" x14ac:dyDescent="0.2">
      <c r="A8" s="55" t="s">
        <v>590</v>
      </c>
      <c r="B8" s="55" t="s">
        <v>587</v>
      </c>
      <c r="C8" s="56" t="s">
        <v>615</v>
      </c>
      <c r="D8" s="57" t="str">
        <f t="shared" si="0"/>
        <v>Aufwandüberschuss</v>
      </c>
      <c r="E8" s="58">
        <f t="shared" si="1"/>
        <v>0</v>
      </c>
      <c r="F8" s="58">
        <f t="shared" ref="F8:F57" si="2">IF($C8&lt;&gt;"",VLOOKUP(VALUE($C8),Sachgruppen,4,0),"")</f>
        <v>0</v>
      </c>
      <c r="G8" s="58">
        <f t="shared" ref="G8:G89" si="3">F8-E8</f>
        <v>0</v>
      </c>
      <c r="H8" s="58">
        <f t="shared" ref="H8:H89" si="4">IF(A8="-",-G8,G8)</f>
        <v>0</v>
      </c>
    </row>
    <row r="9" spans="1:8" x14ac:dyDescent="0.2">
      <c r="A9" s="55" t="s">
        <v>588</v>
      </c>
      <c r="B9" s="55" t="s">
        <v>587</v>
      </c>
      <c r="C9" s="56" t="s">
        <v>515</v>
      </c>
      <c r="D9" s="57" t="str">
        <f t="shared" si="0"/>
        <v>Abschreibungen Sachanlagen VV</v>
      </c>
      <c r="E9" s="58">
        <f t="shared" si="1"/>
        <v>0</v>
      </c>
      <c r="F9" s="58">
        <f t="shared" si="2"/>
        <v>0</v>
      </c>
      <c r="G9" s="58">
        <f t="shared" si="3"/>
        <v>0</v>
      </c>
      <c r="H9" s="58">
        <f t="shared" si="4"/>
        <v>0</v>
      </c>
    </row>
    <row r="10" spans="1:8" x14ac:dyDescent="0.2">
      <c r="A10" s="55" t="s">
        <v>588</v>
      </c>
      <c r="B10" s="55" t="s">
        <v>587</v>
      </c>
      <c r="C10" s="56" t="s">
        <v>517</v>
      </c>
      <c r="D10" s="57" t="str">
        <f t="shared" si="0"/>
        <v>Abschreibungen Immaterielle Anlagen</v>
      </c>
      <c r="E10" s="58">
        <f t="shared" si="1"/>
        <v>0</v>
      </c>
      <c r="F10" s="58">
        <f t="shared" si="2"/>
        <v>0</v>
      </c>
      <c r="G10" s="58">
        <f t="shared" si="3"/>
        <v>0</v>
      </c>
      <c r="H10" s="58">
        <f t="shared" si="4"/>
        <v>0</v>
      </c>
    </row>
    <row r="11" spans="1:8" x14ac:dyDescent="0.2">
      <c r="A11" s="55" t="s">
        <v>588</v>
      </c>
      <c r="B11" s="55" t="s">
        <v>587</v>
      </c>
      <c r="C11" s="56" t="s">
        <v>597</v>
      </c>
      <c r="D11" s="57" t="str">
        <f t="shared" ref="D11" si="5">IF(C11&lt;&gt;"",VLOOKUP(VALUE(C11),Sachgruppen,2,0),"")</f>
        <v>Realisierte Verluste auf Finanzanlagen FV</v>
      </c>
      <c r="E11" s="58">
        <f t="shared" si="1"/>
        <v>0</v>
      </c>
      <c r="F11" s="58">
        <f t="shared" si="2"/>
        <v>0</v>
      </c>
      <c r="G11" s="58">
        <f t="shared" ref="G11" si="6">F11-E11</f>
        <v>0</v>
      </c>
      <c r="H11" s="58">
        <f t="shared" ref="H11" si="7">IF(A11="-",-G11,G11)</f>
        <v>0</v>
      </c>
    </row>
    <row r="12" spans="1:8" x14ac:dyDescent="0.2">
      <c r="A12" s="55" t="s">
        <v>588</v>
      </c>
      <c r="B12" s="55" t="s">
        <v>587</v>
      </c>
      <c r="C12" s="56" t="s">
        <v>598</v>
      </c>
      <c r="D12" s="57" t="str">
        <f t="shared" si="0"/>
        <v>Realisierte Verluste auf Sach- und immateriellen Anlagen FV</v>
      </c>
      <c r="E12" s="58">
        <f t="shared" si="1"/>
        <v>0</v>
      </c>
      <c r="F12" s="58">
        <f t="shared" si="2"/>
        <v>0</v>
      </c>
      <c r="G12" s="58">
        <f t="shared" si="3"/>
        <v>0</v>
      </c>
      <c r="H12" s="58">
        <f t="shared" si="4"/>
        <v>0</v>
      </c>
    </row>
    <row r="13" spans="1:8" x14ac:dyDescent="0.2">
      <c r="A13" s="55" t="s">
        <v>588</v>
      </c>
      <c r="B13" s="55" t="s">
        <v>587</v>
      </c>
      <c r="C13" s="56" t="s">
        <v>600</v>
      </c>
      <c r="D13" s="57" t="str">
        <f t="shared" ref="D13" si="8">IF(C13&lt;&gt;"",VLOOKUP(VALUE(C13),Sachgruppen,2,0),"")</f>
        <v>Wertberichtigungen übrige Finanzanlagen FV</v>
      </c>
      <c r="E13" s="58">
        <f t="shared" si="1"/>
        <v>0</v>
      </c>
      <c r="F13" s="58">
        <f t="shared" si="2"/>
        <v>0</v>
      </c>
      <c r="G13" s="58">
        <f t="shared" ref="G13" si="9">F13-E13</f>
        <v>0</v>
      </c>
      <c r="H13" s="58">
        <f t="shared" ref="H13" si="10">IF(A13="-",-G13,G13)</f>
        <v>0</v>
      </c>
    </row>
    <row r="14" spans="1:8" x14ac:dyDescent="0.2">
      <c r="A14" s="55" t="s">
        <v>588</v>
      </c>
      <c r="B14" s="55" t="s">
        <v>587</v>
      </c>
      <c r="C14" s="56" t="s">
        <v>601</v>
      </c>
      <c r="D14" s="57" t="str">
        <f t="shared" si="0"/>
        <v>Wertberichtigungen Sach- und immaterielle Anlagen FV</v>
      </c>
      <c r="E14" s="58">
        <f t="shared" si="1"/>
        <v>0</v>
      </c>
      <c r="F14" s="58">
        <f t="shared" si="2"/>
        <v>0</v>
      </c>
      <c r="G14" s="58">
        <f t="shared" si="3"/>
        <v>0</v>
      </c>
      <c r="H14" s="58">
        <f t="shared" si="4"/>
        <v>0</v>
      </c>
    </row>
    <row r="15" spans="1:8" x14ac:dyDescent="0.2">
      <c r="A15" s="55" t="s">
        <v>588</v>
      </c>
      <c r="B15" s="55" t="s">
        <v>587</v>
      </c>
      <c r="C15" s="56" t="s">
        <v>522</v>
      </c>
      <c r="D15" s="57" t="str">
        <f t="shared" si="0"/>
        <v>Einlagen in Spezialfinanzierungen und Fonds</v>
      </c>
      <c r="E15" s="58">
        <f t="shared" si="1"/>
        <v>0</v>
      </c>
      <c r="F15" s="58">
        <f t="shared" si="2"/>
        <v>0</v>
      </c>
      <c r="G15" s="58">
        <f t="shared" si="3"/>
        <v>0</v>
      </c>
      <c r="H15" s="58">
        <f t="shared" si="4"/>
        <v>0</v>
      </c>
    </row>
    <row r="16" spans="1:8" x14ac:dyDescent="0.2">
      <c r="A16" s="55" t="s">
        <v>588</v>
      </c>
      <c r="B16" s="55" t="s">
        <v>587</v>
      </c>
      <c r="C16" s="56" t="s">
        <v>527</v>
      </c>
      <c r="D16" s="57" t="str">
        <f t="shared" si="0"/>
        <v>Wertberichtigungen Darlehen VV</v>
      </c>
      <c r="E16" s="58">
        <f t="shared" si="1"/>
        <v>0</v>
      </c>
      <c r="F16" s="58">
        <f t="shared" si="2"/>
        <v>0</v>
      </c>
      <c r="G16" s="58">
        <f t="shared" si="3"/>
        <v>0</v>
      </c>
      <c r="H16" s="58">
        <f t="shared" si="4"/>
        <v>0</v>
      </c>
    </row>
    <row r="17" spans="1:8" x14ac:dyDescent="0.2">
      <c r="A17" s="55" t="s">
        <v>588</v>
      </c>
      <c r="B17" s="55" t="s">
        <v>587</v>
      </c>
      <c r="C17" s="56" t="s">
        <v>528</v>
      </c>
      <c r="D17" s="57" t="str">
        <f t="shared" si="0"/>
        <v>Wertberichtigungen Beteiligungen VV</v>
      </c>
      <c r="E17" s="58">
        <f t="shared" si="1"/>
        <v>0</v>
      </c>
      <c r="F17" s="58">
        <f t="shared" si="2"/>
        <v>0</v>
      </c>
      <c r="G17" s="58">
        <f t="shared" si="3"/>
        <v>0</v>
      </c>
      <c r="H17" s="58">
        <f t="shared" si="4"/>
        <v>0</v>
      </c>
    </row>
    <row r="18" spans="1:8" x14ac:dyDescent="0.2">
      <c r="A18" s="55" t="s">
        <v>588</v>
      </c>
      <c r="B18" s="55" t="s">
        <v>587</v>
      </c>
      <c r="C18" s="56" t="s">
        <v>529</v>
      </c>
      <c r="D18" s="57" t="str">
        <f t="shared" si="0"/>
        <v>Abschreibungen Investitionsbeiträge</v>
      </c>
      <c r="E18" s="58">
        <f t="shared" si="1"/>
        <v>0</v>
      </c>
      <c r="F18" s="58">
        <f t="shared" si="2"/>
        <v>0</v>
      </c>
      <c r="G18" s="58">
        <f t="shared" si="3"/>
        <v>0</v>
      </c>
      <c r="H18" s="58">
        <f t="shared" si="4"/>
        <v>0</v>
      </c>
    </row>
    <row r="19" spans="1:8" x14ac:dyDescent="0.2">
      <c r="A19" s="55" t="s">
        <v>588</v>
      </c>
      <c r="B19" s="55" t="s">
        <v>587</v>
      </c>
      <c r="C19" s="56" t="s">
        <v>589</v>
      </c>
      <c r="D19" s="57" t="str">
        <f t="shared" si="0"/>
        <v>Einlagen in das Eigenkapital</v>
      </c>
      <c r="E19" s="58">
        <f t="shared" si="1"/>
        <v>0</v>
      </c>
      <c r="F19" s="58">
        <f t="shared" si="2"/>
        <v>0</v>
      </c>
      <c r="G19" s="58">
        <f t="shared" si="3"/>
        <v>0</v>
      </c>
      <c r="H19" s="58">
        <f t="shared" si="4"/>
        <v>0</v>
      </c>
    </row>
    <row r="20" spans="1:8" x14ac:dyDescent="0.2">
      <c r="A20" s="55" t="s">
        <v>588</v>
      </c>
      <c r="B20" s="55" t="s">
        <v>587</v>
      </c>
      <c r="C20" s="56" t="s">
        <v>532</v>
      </c>
      <c r="D20" s="57" t="str">
        <f t="shared" si="0"/>
        <v>Interne Verrechnungen</v>
      </c>
      <c r="E20" s="58">
        <f t="shared" si="1"/>
        <v>0</v>
      </c>
      <c r="F20" s="58">
        <f t="shared" si="2"/>
        <v>0</v>
      </c>
      <c r="G20" s="58">
        <f t="shared" si="3"/>
        <v>0</v>
      </c>
      <c r="H20" s="58">
        <f t="shared" si="4"/>
        <v>0</v>
      </c>
    </row>
    <row r="21" spans="1:8" x14ac:dyDescent="0.2">
      <c r="A21" s="55" t="s">
        <v>590</v>
      </c>
      <c r="B21" s="55" t="s">
        <v>587</v>
      </c>
      <c r="C21" s="56" t="s">
        <v>594</v>
      </c>
      <c r="D21" s="57" t="str">
        <f t="shared" ref="D21" si="11">IF(C21&lt;&gt;"",VLOOKUP(VALUE(C21),Sachgruppen,2,0),"")</f>
        <v>Übertragungen in die Investitionsrechnung (Aktivierung Eigenleistungen)</v>
      </c>
      <c r="E21" s="58">
        <f t="shared" si="1"/>
        <v>0</v>
      </c>
      <c r="F21" s="58">
        <f t="shared" si="2"/>
        <v>0</v>
      </c>
      <c r="G21" s="58">
        <f t="shared" ref="G21" si="12">F21-E21</f>
        <v>0</v>
      </c>
      <c r="H21" s="58">
        <f t="shared" ref="H21" si="13">IF(A21="-",-G21,G21)</f>
        <v>0</v>
      </c>
    </row>
    <row r="22" spans="1:8" s="149" customFormat="1" x14ac:dyDescent="0.2">
      <c r="A22" s="146" t="s">
        <v>590</v>
      </c>
      <c r="B22" s="146" t="s">
        <v>587</v>
      </c>
      <c r="C22" s="147" t="s">
        <v>1027</v>
      </c>
      <c r="D22" s="117" t="str">
        <f t="shared" si="0"/>
        <v>Aufwertungen VV</v>
      </c>
      <c r="E22" s="148">
        <f t="shared" si="1"/>
        <v>0</v>
      </c>
      <c r="F22" s="148">
        <f t="shared" si="2"/>
        <v>0</v>
      </c>
      <c r="G22" s="148">
        <f t="shared" si="3"/>
        <v>0</v>
      </c>
      <c r="H22" s="148">
        <f t="shared" si="4"/>
        <v>0</v>
      </c>
    </row>
    <row r="23" spans="1:8" s="149" customFormat="1" x14ac:dyDescent="0.2">
      <c r="A23" s="146" t="s">
        <v>590</v>
      </c>
      <c r="B23" s="146" t="s">
        <v>587</v>
      </c>
      <c r="C23" s="147" t="s">
        <v>602</v>
      </c>
      <c r="D23" s="117" t="str">
        <f t="shared" ref="D23" si="14">IF(C23&lt;&gt;"",VLOOKUP(VALUE(C23),Sachgruppen,2,0),"")</f>
        <v>Gewinne aus Verkäufen von Finanzanlagen FV</v>
      </c>
      <c r="E23" s="148">
        <f t="shared" si="1"/>
        <v>0</v>
      </c>
      <c r="F23" s="148">
        <f t="shared" si="2"/>
        <v>0</v>
      </c>
      <c r="G23" s="148">
        <f t="shared" ref="G23" si="15">F23-E23</f>
        <v>0</v>
      </c>
      <c r="H23" s="148">
        <f t="shared" ref="H23" si="16">IF(A23="-",-G23,G23)</f>
        <v>0</v>
      </c>
    </row>
    <row r="24" spans="1:8" s="149" customFormat="1" x14ac:dyDescent="0.2">
      <c r="A24" s="146" t="s">
        <v>590</v>
      </c>
      <c r="B24" s="146" t="s">
        <v>587</v>
      </c>
      <c r="C24" s="147" t="s">
        <v>603</v>
      </c>
      <c r="D24" s="117" t="str">
        <f t="shared" si="0"/>
        <v>Gewinne aus Verkäufen von Sach- und immateriellen Anlagen FV</v>
      </c>
      <c r="E24" s="148">
        <f t="shared" si="1"/>
        <v>0</v>
      </c>
      <c r="F24" s="148">
        <f t="shared" si="2"/>
        <v>0</v>
      </c>
      <c r="G24" s="148">
        <f t="shared" si="3"/>
        <v>0</v>
      </c>
      <c r="H24" s="148">
        <f t="shared" si="4"/>
        <v>0</v>
      </c>
    </row>
    <row r="25" spans="1:8" s="149" customFormat="1" x14ac:dyDescent="0.2">
      <c r="A25" s="146" t="s">
        <v>590</v>
      </c>
      <c r="B25" s="146" t="s">
        <v>587</v>
      </c>
      <c r="C25" s="147" t="s">
        <v>605</v>
      </c>
      <c r="D25" s="117" t="str">
        <f t="shared" ref="D25:D26" si="17">IF(C25&lt;&gt;"",VLOOKUP(VALUE(C25),Sachgruppen,2,0),"")</f>
        <v>Wertberichtigungen übrige Finanzanlagen FV</v>
      </c>
      <c r="E25" s="148">
        <f t="shared" si="1"/>
        <v>0</v>
      </c>
      <c r="F25" s="148">
        <f t="shared" si="2"/>
        <v>0</v>
      </c>
      <c r="G25" s="148">
        <f t="shared" ref="G25:G26" si="18">F25-E25</f>
        <v>0</v>
      </c>
      <c r="H25" s="148">
        <f t="shared" ref="H25:H26" si="19">IF(A25="-",-G25,G25)</f>
        <v>0</v>
      </c>
    </row>
    <row r="26" spans="1:8" s="149" customFormat="1" x14ac:dyDescent="0.2">
      <c r="A26" s="146" t="s">
        <v>590</v>
      </c>
      <c r="B26" s="146" t="s">
        <v>587</v>
      </c>
      <c r="C26" s="147" t="s">
        <v>606</v>
      </c>
      <c r="D26" s="117" t="str">
        <f t="shared" si="17"/>
        <v>Wertberichtigungen Darlehen FV</v>
      </c>
      <c r="E26" s="148">
        <f t="shared" si="1"/>
        <v>0</v>
      </c>
      <c r="F26" s="148">
        <f t="shared" si="2"/>
        <v>0</v>
      </c>
      <c r="G26" s="148">
        <f t="shared" si="18"/>
        <v>0</v>
      </c>
      <c r="H26" s="148">
        <f t="shared" si="19"/>
        <v>0</v>
      </c>
    </row>
    <row r="27" spans="1:8" s="149" customFormat="1" x14ac:dyDescent="0.2">
      <c r="A27" s="146" t="s">
        <v>590</v>
      </c>
      <c r="B27" s="146" t="s">
        <v>587</v>
      </c>
      <c r="C27" s="147" t="s">
        <v>607</v>
      </c>
      <c r="D27" s="117" t="str">
        <f t="shared" si="0"/>
        <v>Wertberichtigungen Beteiligungen FV</v>
      </c>
      <c r="E27" s="148">
        <f t="shared" si="1"/>
        <v>0</v>
      </c>
      <c r="F27" s="148">
        <f t="shared" si="2"/>
        <v>0</v>
      </c>
      <c r="G27" s="148">
        <f t="shared" si="3"/>
        <v>0</v>
      </c>
      <c r="H27" s="148">
        <f t="shared" si="4"/>
        <v>0</v>
      </c>
    </row>
    <row r="28" spans="1:8" s="149" customFormat="1" x14ac:dyDescent="0.2">
      <c r="A28" s="146" t="s">
        <v>590</v>
      </c>
      <c r="B28" s="146" t="s">
        <v>587</v>
      </c>
      <c r="C28" s="147" t="s">
        <v>608</v>
      </c>
      <c r="D28" s="117" t="str">
        <f t="shared" ref="D28" si="20">IF(C28&lt;&gt;"",VLOOKUP(VALUE(C28),Sachgruppen,2,0),"")</f>
        <v>Wertberichtigungen Liegenschaften FV</v>
      </c>
      <c r="E28" s="148">
        <f t="shared" si="1"/>
        <v>0</v>
      </c>
      <c r="F28" s="148">
        <f t="shared" si="2"/>
        <v>0</v>
      </c>
      <c r="G28" s="148">
        <f t="shared" ref="G28" si="21">F28-E28</f>
        <v>0</v>
      </c>
      <c r="H28" s="148">
        <f t="shared" ref="H28" si="22">IF(A28="-",-G28,G28)</f>
        <v>0</v>
      </c>
    </row>
    <row r="29" spans="1:8" s="149" customFormat="1" x14ac:dyDescent="0.2">
      <c r="A29" s="146" t="s">
        <v>590</v>
      </c>
      <c r="B29" s="146" t="s">
        <v>587</v>
      </c>
      <c r="C29" s="147" t="s">
        <v>609</v>
      </c>
      <c r="D29" s="117" t="str">
        <f t="shared" si="0"/>
        <v>Wertberichtigungen übrige Sach- und immaterielle Anlagen FV</v>
      </c>
      <c r="E29" s="148">
        <f t="shared" si="1"/>
        <v>0</v>
      </c>
      <c r="F29" s="148">
        <f t="shared" si="2"/>
        <v>0</v>
      </c>
      <c r="G29" s="148">
        <f t="shared" si="3"/>
        <v>0</v>
      </c>
      <c r="H29" s="148">
        <f t="shared" si="4"/>
        <v>0</v>
      </c>
    </row>
    <row r="30" spans="1:8" s="154" customFormat="1" x14ac:dyDescent="0.2">
      <c r="A30" s="150" t="s">
        <v>590</v>
      </c>
      <c r="B30" s="150" t="s">
        <v>587</v>
      </c>
      <c r="C30" s="151" t="s">
        <v>592</v>
      </c>
      <c r="D30" s="152" t="str">
        <f t="shared" si="0"/>
        <v>Aufwertungen VV (altes Konto)</v>
      </c>
      <c r="E30" s="153">
        <f t="shared" si="1"/>
        <v>0</v>
      </c>
      <c r="F30" s="153">
        <f t="shared" si="2"/>
        <v>0</v>
      </c>
      <c r="G30" s="153">
        <f t="shared" si="3"/>
        <v>0</v>
      </c>
      <c r="H30" s="153">
        <f t="shared" si="4"/>
        <v>0</v>
      </c>
    </row>
    <row r="31" spans="1:8" s="149" customFormat="1" x14ac:dyDescent="0.2">
      <c r="A31" s="146" t="s">
        <v>590</v>
      </c>
      <c r="B31" s="146" t="s">
        <v>587</v>
      </c>
      <c r="C31" s="147" t="s">
        <v>543</v>
      </c>
      <c r="D31" s="117" t="str">
        <f t="shared" si="0"/>
        <v>Entnahmen aus Spezialfinanzierungen und Fonds</v>
      </c>
      <c r="E31" s="148">
        <f t="shared" si="1"/>
        <v>0</v>
      </c>
      <c r="F31" s="148">
        <f t="shared" si="2"/>
        <v>0</v>
      </c>
      <c r="G31" s="148">
        <f t="shared" si="3"/>
        <v>0</v>
      </c>
      <c r="H31" s="148">
        <f t="shared" si="4"/>
        <v>0</v>
      </c>
    </row>
    <row r="32" spans="1:8" x14ac:dyDescent="0.2">
      <c r="A32" s="55" t="s">
        <v>590</v>
      </c>
      <c r="B32" s="55" t="s">
        <v>587</v>
      </c>
      <c r="C32" s="56" t="s">
        <v>611</v>
      </c>
      <c r="D32" s="57" t="str">
        <f t="shared" ref="D32" si="23">IF(C32&lt;&gt;"",VLOOKUP(VALUE(C32),Sachgruppen,2,0),"")</f>
        <v>Entnahmen aus dem Eigenkapital</v>
      </c>
      <c r="E32" s="58">
        <f t="shared" si="1"/>
        <v>0</v>
      </c>
      <c r="F32" s="58">
        <f t="shared" si="2"/>
        <v>0</v>
      </c>
      <c r="G32" s="58">
        <f t="shared" si="3"/>
        <v>0</v>
      </c>
      <c r="H32" s="58">
        <f t="shared" si="4"/>
        <v>0</v>
      </c>
    </row>
    <row r="33" spans="1:8" x14ac:dyDescent="0.2">
      <c r="A33" s="55" t="s">
        <v>590</v>
      </c>
      <c r="B33" s="55" t="s">
        <v>587</v>
      </c>
      <c r="C33" s="56" t="s">
        <v>550</v>
      </c>
      <c r="D33" s="57" t="str">
        <f t="shared" si="0"/>
        <v>Interne Verrechnungen</v>
      </c>
      <c r="E33" s="58">
        <f t="shared" si="1"/>
        <v>0</v>
      </c>
      <c r="F33" s="58">
        <f t="shared" si="2"/>
        <v>0</v>
      </c>
      <c r="G33" s="58">
        <f t="shared" si="3"/>
        <v>0</v>
      </c>
      <c r="H33" s="58">
        <f t="shared" si="4"/>
        <v>0</v>
      </c>
    </row>
    <row r="34" spans="1:8" x14ac:dyDescent="0.2">
      <c r="A34" s="55" t="s">
        <v>590</v>
      </c>
      <c r="B34" s="55" t="s">
        <v>587</v>
      </c>
      <c r="C34" s="56" t="s">
        <v>570</v>
      </c>
      <c r="D34" s="57" t="str">
        <f>IF(C34&lt;&gt;"",VLOOKUP(VALUE(C34),Sachgruppen,2,0),"")</f>
        <v>Erwerbs- und Verkaufsnebenkosten von Grundstücken (nicht liquiditätswirksam)</v>
      </c>
      <c r="E34" s="58">
        <f t="shared" si="1"/>
        <v>0</v>
      </c>
      <c r="F34" s="58">
        <f t="shared" si="2"/>
        <v>0</v>
      </c>
      <c r="G34" s="58">
        <f t="shared" ref="G34:G35" si="24">F34-E34</f>
        <v>0</v>
      </c>
      <c r="H34" s="58">
        <f t="shared" ref="H34:H35" si="25">IF(A34="-",-G34,G34)</f>
        <v>0</v>
      </c>
    </row>
    <row r="35" spans="1:8" x14ac:dyDescent="0.2">
      <c r="A35" s="55" t="s">
        <v>590</v>
      </c>
      <c r="B35" s="55" t="s">
        <v>587</v>
      </c>
      <c r="C35" s="56" t="s">
        <v>572</v>
      </c>
      <c r="D35" s="57" t="str">
        <f>IF(C35&lt;&gt;"",VLOOKUP(VALUE(C35),Sachgruppen,2,0),"")</f>
        <v>Erwerbs- und Verkaufsnebenkosten von Gebäuden (nicht liquiditätswirksam)</v>
      </c>
      <c r="E35" s="58">
        <f t="shared" si="1"/>
        <v>0</v>
      </c>
      <c r="F35" s="58">
        <f t="shared" si="2"/>
        <v>0</v>
      </c>
      <c r="G35" s="58">
        <f t="shared" si="24"/>
        <v>0</v>
      </c>
      <c r="H35" s="58">
        <f t="shared" si="25"/>
        <v>0</v>
      </c>
    </row>
    <row r="36" spans="1:8" x14ac:dyDescent="0.2">
      <c r="A36" s="55" t="s">
        <v>590</v>
      </c>
      <c r="B36" s="55" t="s">
        <v>587</v>
      </c>
      <c r="C36" s="56" t="s">
        <v>574</v>
      </c>
      <c r="D36" s="57" t="str">
        <f>IF(C36&lt;&gt;"",VLOOKUP(VALUE(C36),Sachgruppen,2,0),"")</f>
        <v>Erwerbs- und Verkaufsnebenkosten von Mobilien (nicht liquiditätswirksam)</v>
      </c>
      <c r="E36" s="58">
        <f t="shared" si="1"/>
        <v>0</v>
      </c>
      <c r="F36" s="58">
        <f t="shared" si="2"/>
        <v>0</v>
      </c>
      <c r="G36" s="58">
        <f t="shared" si="3"/>
        <v>0</v>
      </c>
      <c r="H36" s="58">
        <f t="shared" si="4"/>
        <v>0</v>
      </c>
    </row>
    <row r="37" spans="1:8" x14ac:dyDescent="0.2">
      <c r="A37" s="55" t="s">
        <v>590</v>
      </c>
      <c r="B37" s="55" t="s">
        <v>587</v>
      </c>
      <c r="C37" s="56" t="s">
        <v>576</v>
      </c>
      <c r="D37" s="57" t="str">
        <f>IF(C37&lt;&gt;"",VLOOKUP(VALUE(C37),Sachgruppen,2,0),"")</f>
        <v>Erwerbs- und Verkaufsnebenkosten von übrigen Sach- und immateriellen Anlagen (nicht liquiditätswirksam)</v>
      </c>
      <c r="E37" s="58">
        <f t="shared" si="1"/>
        <v>0</v>
      </c>
      <c r="F37" s="58">
        <f t="shared" si="2"/>
        <v>0</v>
      </c>
      <c r="G37" s="58">
        <f t="shared" ref="G37:G38" si="26">F37-E37</f>
        <v>0</v>
      </c>
      <c r="H37" s="58">
        <f t="shared" ref="H37:H38" si="27">IF(A37="-",-G37,G37)</f>
        <v>0</v>
      </c>
    </row>
    <row r="38" spans="1:8" x14ac:dyDescent="0.2">
      <c r="A38" s="55" t="s">
        <v>590</v>
      </c>
      <c r="B38" s="55" t="s">
        <v>591</v>
      </c>
      <c r="C38" s="56" t="s">
        <v>632</v>
      </c>
      <c r="D38" s="57" t="str">
        <f t="shared" ref="D38" si="28">IF(C38&lt;&gt;"",VLOOKUP(VALUE(C38),Sachgruppen,2,0),"")</f>
        <v>Forderungen aus Lieferungen und Leistungen gegenüber Dritten</v>
      </c>
      <c r="E38" s="58">
        <f t="shared" si="1"/>
        <v>0</v>
      </c>
      <c r="F38" s="58">
        <f t="shared" si="2"/>
        <v>0</v>
      </c>
      <c r="G38" s="58">
        <f t="shared" si="26"/>
        <v>0</v>
      </c>
      <c r="H38" s="58">
        <f t="shared" si="27"/>
        <v>0</v>
      </c>
    </row>
    <row r="39" spans="1:8" x14ac:dyDescent="0.2">
      <c r="A39" s="55" t="s">
        <v>590</v>
      </c>
      <c r="B39" s="55" t="s">
        <v>591</v>
      </c>
      <c r="C39" s="56" t="s">
        <v>633</v>
      </c>
      <c r="D39" s="57" t="str">
        <f t="shared" si="0"/>
        <v>Steuerforderungen</v>
      </c>
      <c r="E39" s="58">
        <f t="shared" si="1"/>
        <v>0</v>
      </c>
      <c r="F39" s="58">
        <f t="shared" si="2"/>
        <v>0</v>
      </c>
      <c r="G39" s="58">
        <f t="shared" si="3"/>
        <v>0</v>
      </c>
      <c r="H39" s="58">
        <f t="shared" si="4"/>
        <v>0</v>
      </c>
    </row>
    <row r="40" spans="1:8" x14ac:dyDescent="0.2">
      <c r="A40" s="55" t="s">
        <v>590</v>
      </c>
      <c r="B40" s="55" t="s">
        <v>591</v>
      </c>
      <c r="C40" s="56" t="s">
        <v>634</v>
      </c>
      <c r="D40" s="57" t="str">
        <f t="shared" ref="D40:D43" si="29">IF(C40&lt;&gt;"",VLOOKUP(VALUE(C40),Sachgruppen,2,0),"")</f>
        <v>Anzahlungen an Dritte</v>
      </c>
      <c r="E40" s="58">
        <f t="shared" si="1"/>
        <v>0</v>
      </c>
      <c r="F40" s="58">
        <f t="shared" si="2"/>
        <v>0</v>
      </c>
      <c r="G40" s="58">
        <f t="shared" ref="G40:G43" si="30">F40-E40</f>
        <v>0</v>
      </c>
      <c r="H40" s="58">
        <f t="shared" ref="H40:H43" si="31">IF(A40="-",-G40,G40)</f>
        <v>0</v>
      </c>
    </row>
    <row r="41" spans="1:8" x14ac:dyDescent="0.2">
      <c r="A41" s="55" t="s">
        <v>590</v>
      </c>
      <c r="B41" s="55" t="s">
        <v>591</v>
      </c>
      <c r="C41" s="56" t="s">
        <v>635</v>
      </c>
      <c r="D41" s="57" t="str">
        <f t="shared" si="29"/>
        <v>Transferforderungen</v>
      </c>
      <c r="E41" s="58">
        <f t="shared" si="1"/>
        <v>0</v>
      </c>
      <c r="F41" s="58">
        <f t="shared" si="2"/>
        <v>0</v>
      </c>
      <c r="G41" s="58">
        <f t="shared" si="30"/>
        <v>0</v>
      </c>
      <c r="H41" s="58">
        <f t="shared" si="31"/>
        <v>0</v>
      </c>
    </row>
    <row r="42" spans="1:8" x14ac:dyDescent="0.2">
      <c r="A42" s="55" t="s">
        <v>590</v>
      </c>
      <c r="B42" s="55" t="s">
        <v>591</v>
      </c>
      <c r="C42" s="56" t="s">
        <v>636</v>
      </c>
      <c r="D42" s="57" t="str">
        <f t="shared" si="29"/>
        <v>Interne Kontokorrente (Abrechnungskonten)</v>
      </c>
      <c r="E42" s="58">
        <f t="shared" si="1"/>
        <v>0</v>
      </c>
      <c r="F42" s="58">
        <f t="shared" si="2"/>
        <v>0</v>
      </c>
      <c r="G42" s="58">
        <f t="shared" si="30"/>
        <v>0</v>
      </c>
      <c r="H42" s="58">
        <f t="shared" si="31"/>
        <v>0</v>
      </c>
    </row>
    <row r="43" spans="1:8" x14ac:dyDescent="0.2">
      <c r="A43" s="55" t="s">
        <v>590</v>
      </c>
      <c r="B43" s="55" t="s">
        <v>591</v>
      </c>
      <c r="C43" s="56" t="s">
        <v>637</v>
      </c>
      <c r="D43" s="57" t="str">
        <f t="shared" si="29"/>
        <v>Vorschüsse für vorläufige Verwaltungsausgaben</v>
      </c>
      <c r="E43" s="58">
        <f t="shared" si="1"/>
        <v>0</v>
      </c>
      <c r="F43" s="58">
        <f t="shared" si="2"/>
        <v>0</v>
      </c>
      <c r="G43" s="58">
        <f t="shared" si="30"/>
        <v>0</v>
      </c>
      <c r="H43" s="58">
        <f t="shared" si="31"/>
        <v>0</v>
      </c>
    </row>
    <row r="44" spans="1:8" x14ac:dyDescent="0.2">
      <c r="A44" s="55" t="s">
        <v>590</v>
      </c>
      <c r="B44" s="55" t="s">
        <v>591</v>
      </c>
      <c r="C44" s="56" t="s">
        <v>638</v>
      </c>
      <c r="D44" s="57" t="str">
        <f t="shared" ref="D44" si="32">IF(C44&lt;&gt;"",VLOOKUP(VALUE(C44),Sachgruppen,2,0),"")</f>
        <v>Übrige Forderungen</v>
      </c>
      <c r="E44" s="58">
        <f t="shared" si="1"/>
        <v>0</v>
      </c>
      <c r="F44" s="58">
        <f t="shared" si="2"/>
        <v>0</v>
      </c>
      <c r="G44" s="58">
        <f t="shared" ref="G44" si="33">F44-E44</f>
        <v>0</v>
      </c>
      <c r="H44" s="58">
        <f t="shared" ref="H44" si="34">IF(A44="-",-G44,G44)</f>
        <v>0</v>
      </c>
    </row>
    <row r="45" spans="1:8" x14ac:dyDescent="0.2">
      <c r="A45" s="55" t="s">
        <v>590</v>
      </c>
      <c r="B45" s="55" t="s">
        <v>591</v>
      </c>
      <c r="C45" s="56" t="s">
        <v>473</v>
      </c>
      <c r="D45" s="57" t="str">
        <f t="shared" si="0"/>
        <v>Aktive RA Personalaufwand</v>
      </c>
      <c r="E45" s="58">
        <f t="shared" si="1"/>
        <v>0</v>
      </c>
      <c r="F45" s="58">
        <f t="shared" si="2"/>
        <v>0</v>
      </c>
      <c r="G45" s="58">
        <f t="shared" si="3"/>
        <v>0</v>
      </c>
      <c r="H45" s="58">
        <f t="shared" si="4"/>
        <v>0</v>
      </c>
    </row>
    <row r="46" spans="1:8" x14ac:dyDescent="0.2">
      <c r="A46" s="55" t="s">
        <v>590</v>
      </c>
      <c r="B46" s="55" t="s">
        <v>591</v>
      </c>
      <c r="C46" s="56" t="s">
        <v>474</v>
      </c>
      <c r="D46" s="57" t="str">
        <f t="shared" si="0"/>
        <v>Aktive RA Sach- und übriger Betriebsaufwand</v>
      </c>
      <c r="E46" s="58">
        <f t="shared" si="1"/>
        <v>0</v>
      </c>
      <c r="F46" s="58">
        <f t="shared" si="2"/>
        <v>0</v>
      </c>
      <c r="G46" s="58">
        <f t="shared" si="3"/>
        <v>0</v>
      </c>
      <c r="H46" s="58">
        <f t="shared" si="4"/>
        <v>0</v>
      </c>
    </row>
    <row r="47" spans="1:8" x14ac:dyDescent="0.2">
      <c r="A47" s="55" t="s">
        <v>590</v>
      </c>
      <c r="B47" s="55" t="s">
        <v>591</v>
      </c>
      <c r="C47" s="56" t="s">
        <v>475</v>
      </c>
      <c r="D47" s="57" t="str">
        <f t="shared" si="0"/>
        <v>Aktive RA Transfers der Erfolgsrechnung</v>
      </c>
      <c r="E47" s="58">
        <f t="shared" si="1"/>
        <v>0</v>
      </c>
      <c r="F47" s="58">
        <f t="shared" si="2"/>
        <v>0</v>
      </c>
      <c r="G47" s="58">
        <f t="shared" si="3"/>
        <v>0</v>
      </c>
      <c r="H47" s="58">
        <f t="shared" si="4"/>
        <v>0</v>
      </c>
    </row>
    <row r="48" spans="1:8" x14ac:dyDescent="0.2">
      <c r="A48" s="55" t="s">
        <v>590</v>
      </c>
      <c r="B48" s="55" t="s">
        <v>591</v>
      </c>
      <c r="C48" s="56" t="s">
        <v>476</v>
      </c>
      <c r="D48" s="57" t="str">
        <f t="shared" si="0"/>
        <v>Aktive RA Finanzaufwand/Finanzertrag</v>
      </c>
      <c r="E48" s="58">
        <f t="shared" si="1"/>
        <v>0</v>
      </c>
      <c r="F48" s="58">
        <f t="shared" si="2"/>
        <v>0</v>
      </c>
      <c r="G48" s="58">
        <f t="shared" si="3"/>
        <v>0</v>
      </c>
      <c r="H48" s="58">
        <f t="shared" si="4"/>
        <v>0</v>
      </c>
    </row>
    <row r="49" spans="1:8" x14ac:dyDescent="0.2">
      <c r="A49" s="55" t="s">
        <v>590</v>
      </c>
      <c r="B49" s="55" t="s">
        <v>591</v>
      </c>
      <c r="C49" s="56" t="s">
        <v>477</v>
      </c>
      <c r="D49" s="57" t="str">
        <f t="shared" si="0"/>
        <v>Aktive RA übriger betrieblicher Ertrag</v>
      </c>
      <c r="E49" s="58">
        <f t="shared" si="1"/>
        <v>0</v>
      </c>
      <c r="F49" s="58">
        <f t="shared" si="2"/>
        <v>0</v>
      </c>
      <c r="G49" s="58">
        <f t="shared" si="3"/>
        <v>0</v>
      </c>
      <c r="H49" s="58">
        <f t="shared" si="4"/>
        <v>0</v>
      </c>
    </row>
    <row r="50" spans="1:8" x14ac:dyDescent="0.2">
      <c r="A50" s="55" t="s">
        <v>590</v>
      </c>
      <c r="B50" s="55" t="s">
        <v>591</v>
      </c>
      <c r="C50" s="56" t="s">
        <v>468</v>
      </c>
      <c r="D50" s="57" t="str">
        <f t="shared" si="0"/>
        <v>Vorräte und angefangene Arbeiten</v>
      </c>
      <c r="E50" s="58">
        <f t="shared" si="1"/>
        <v>0</v>
      </c>
      <c r="F50" s="58">
        <f t="shared" si="2"/>
        <v>0</v>
      </c>
      <c r="G50" s="58">
        <f t="shared" si="3"/>
        <v>0</v>
      </c>
      <c r="H50" s="58">
        <f t="shared" si="4"/>
        <v>0</v>
      </c>
    </row>
    <row r="51" spans="1:8" x14ac:dyDescent="0.2">
      <c r="A51" s="55" t="s">
        <v>588</v>
      </c>
      <c r="B51" s="55" t="s">
        <v>591</v>
      </c>
      <c r="C51" s="56" t="s">
        <v>639</v>
      </c>
      <c r="D51" s="57" t="str">
        <f t="shared" si="0"/>
        <v>Laufende Verbindlichkeiten aus Lieferungen und Leistungen von Dritten</v>
      </c>
      <c r="E51" s="58">
        <f t="shared" si="1"/>
        <v>0</v>
      </c>
      <c r="F51" s="58">
        <f t="shared" si="2"/>
        <v>0</v>
      </c>
      <c r="G51" s="58">
        <f t="shared" si="3"/>
        <v>0</v>
      </c>
      <c r="H51" s="58">
        <f t="shared" si="4"/>
        <v>0</v>
      </c>
    </row>
    <row r="52" spans="1:8" x14ac:dyDescent="0.2">
      <c r="A52" s="55" t="s">
        <v>588</v>
      </c>
      <c r="B52" s="55" t="s">
        <v>591</v>
      </c>
      <c r="C52" s="56" t="s">
        <v>641</v>
      </c>
      <c r="D52" s="57" t="str">
        <f t="shared" ref="D52" si="35">IF(C52&lt;&gt;"",VLOOKUP(VALUE(C52),Sachgruppen,2,0),"")</f>
        <v>Steuern</v>
      </c>
      <c r="E52" s="58">
        <f t="shared" si="1"/>
        <v>0</v>
      </c>
      <c r="F52" s="58">
        <f t="shared" si="2"/>
        <v>0</v>
      </c>
      <c r="G52" s="58">
        <f t="shared" ref="G52" si="36">F52-E52</f>
        <v>0</v>
      </c>
      <c r="H52" s="58">
        <f t="shared" ref="H52" si="37">IF(A52="-",-G52,G52)</f>
        <v>0</v>
      </c>
    </row>
    <row r="53" spans="1:8" x14ac:dyDescent="0.2">
      <c r="A53" s="55" t="s">
        <v>588</v>
      </c>
      <c r="B53" s="55" t="s">
        <v>591</v>
      </c>
      <c r="C53" s="56" t="s">
        <v>642</v>
      </c>
      <c r="D53" s="57" t="str">
        <f t="shared" si="0"/>
        <v>Erhaltene Anzahlungen von Dritten</v>
      </c>
      <c r="E53" s="58">
        <f t="shared" si="1"/>
        <v>0</v>
      </c>
      <c r="F53" s="58">
        <f t="shared" si="2"/>
        <v>0</v>
      </c>
      <c r="G53" s="58">
        <f t="shared" si="3"/>
        <v>0</v>
      </c>
      <c r="H53" s="58">
        <f t="shared" si="4"/>
        <v>0</v>
      </c>
    </row>
    <row r="54" spans="1:8" x14ac:dyDescent="0.2">
      <c r="A54" s="55" t="s">
        <v>588</v>
      </c>
      <c r="B54" s="55" t="s">
        <v>591</v>
      </c>
      <c r="C54" s="56" t="s">
        <v>643</v>
      </c>
      <c r="D54" s="57" t="str">
        <f t="shared" ref="D54:D57" si="38">IF(C54&lt;&gt;"",VLOOKUP(VALUE(C54),Sachgruppen,2,0),"")</f>
        <v>Transferverbindlichkeiten</v>
      </c>
      <c r="E54" s="58">
        <f t="shared" si="1"/>
        <v>0</v>
      </c>
      <c r="F54" s="58">
        <f t="shared" si="2"/>
        <v>0</v>
      </c>
      <c r="G54" s="58">
        <f t="shared" ref="G54:G57" si="39">F54-E54</f>
        <v>0</v>
      </c>
      <c r="H54" s="58">
        <f t="shared" ref="H54:H57" si="40">IF(A54="-",-G54,G54)</f>
        <v>0</v>
      </c>
    </row>
    <row r="55" spans="1:8" x14ac:dyDescent="0.2">
      <c r="A55" s="55" t="s">
        <v>588</v>
      </c>
      <c r="B55" s="55" t="s">
        <v>591</v>
      </c>
      <c r="C55" s="56" t="s">
        <v>644</v>
      </c>
      <c r="D55" s="57" t="str">
        <f t="shared" si="38"/>
        <v>Interne Kontokorrente (Abrechnungskonten)</v>
      </c>
      <c r="E55" s="58">
        <f t="shared" si="1"/>
        <v>0</v>
      </c>
      <c r="F55" s="58">
        <f t="shared" si="2"/>
        <v>0</v>
      </c>
      <c r="G55" s="58">
        <f t="shared" si="39"/>
        <v>0</v>
      </c>
      <c r="H55" s="58">
        <f t="shared" si="40"/>
        <v>0</v>
      </c>
    </row>
    <row r="56" spans="1:8" x14ac:dyDescent="0.2">
      <c r="A56" s="55" t="s">
        <v>588</v>
      </c>
      <c r="B56" s="55" t="s">
        <v>591</v>
      </c>
      <c r="C56" s="56" t="s">
        <v>645</v>
      </c>
      <c r="D56" s="57" t="str">
        <f t="shared" si="38"/>
        <v>Depotgelder und Kautionen</v>
      </c>
      <c r="E56" s="58">
        <f t="shared" si="1"/>
        <v>0</v>
      </c>
      <c r="F56" s="58">
        <f t="shared" si="2"/>
        <v>0</v>
      </c>
      <c r="G56" s="58">
        <f t="shared" si="39"/>
        <v>0</v>
      </c>
      <c r="H56" s="58">
        <f t="shared" si="40"/>
        <v>0</v>
      </c>
    </row>
    <row r="57" spans="1:8" x14ac:dyDescent="0.2">
      <c r="A57" s="55" t="s">
        <v>588</v>
      </c>
      <c r="B57" s="55" t="s">
        <v>591</v>
      </c>
      <c r="C57" s="56" t="s">
        <v>646</v>
      </c>
      <c r="D57" s="57" t="str">
        <f t="shared" si="38"/>
        <v>Übrige laufende Verbindlichkeiten</v>
      </c>
      <c r="E57" s="58">
        <f t="shared" si="1"/>
        <v>0</v>
      </c>
      <c r="F57" s="58">
        <f t="shared" si="2"/>
        <v>0</v>
      </c>
      <c r="G57" s="58">
        <f t="shared" si="39"/>
        <v>0</v>
      </c>
      <c r="H57" s="58">
        <f t="shared" si="40"/>
        <v>0</v>
      </c>
    </row>
    <row r="58" spans="1:8" x14ac:dyDescent="0.2">
      <c r="A58" s="55" t="s">
        <v>588</v>
      </c>
      <c r="B58" s="55" t="s">
        <v>591</v>
      </c>
      <c r="C58" s="56" t="s">
        <v>479</v>
      </c>
      <c r="D58" s="57" t="str">
        <f t="shared" si="0"/>
        <v>Passive RA Personalaufwand</v>
      </c>
      <c r="E58" s="58">
        <f t="shared" ref="E58:E79" si="41">IF($C58&lt;&gt;"",VLOOKUP(VALUE($C58),Sachgruppen,3,0),"")</f>
        <v>0</v>
      </c>
      <c r="F58" s="58">
        <f t="shared" ref="F58:F79" si="42">IF($C58&lt;&gt;"",VLOOKUP(VALUE($C58),Sachgruppen,4,0),"")</f>
        <v>0</v>
      </c>
      <c r="G58" s="58">
        <f t="shared" si="3"/>
        <v>0</v>
      </c>
      <c r="H58" s="58">
        <f t="shared" si="4"/>
        <v>0</v>
      </c>
    </row>
    <row r="59" spans="1:8" x14ac:dyDescent="0.2">
      <c r="A59" s="55" t="s">
        <v>588</v>
      </c>
      <c r="B59" s="55" t="s">
        <v>591</v>
      </c>
      <c r="C59" s="56" t="s">
        <v>480</v>
      </c>
      <c r="D59" s="57" t="str">
        <f t="shared" si="0"/>
        <v>Passive RA Sach- und übriger Betriebsaufwand</v>
      </c>
      <c r="E59" s="58">
        <f t="shared" si="41"/>
        <v>0</v>
      </c>
      <c r="F59" s="58">
        <f t="shared" si="42"/>
        <v>0</v>
      </c>
      <c r="G59" s="58">
        <f t="shared" si="3"/>
        <v>0</v>
      </c>
      <c r="H59" s="58">
        <f t="shared" si="4"/>
        <v>0</v>
      </c>
    </row>
    <row r="60" spans="1:8" x14ac:dyDescent="0.2">
      <c r="A60" s="55" t="s">
        <v>588</v>
      </c>
      <c r="B60" s="55" t="s">
        <v>591</v>
      </c>
      <c r="C60" s="56" t="s">
        <v>481</v>
      </c>
      <c r="D60" s="57" t="str">
        <f t="shared" si="0"/>
        <v>Passive RA Transfers der Erfolgsrechnung</v>
      </c>
      <c r="E60" s="58">
        <f t="shared" si="41"/>
        <v>0</v>
      </c>
      <c r="F60" s="58">
        <f t="shared" si="42"/>
        <v>0</v>
      </c>
      <c r="G60" s="58">
        <f t="shared" si="3"/>
        <v>0</v>
      </c>
      <c r="H60" s="58">
        <f t="shared" si="4"/>
        <v>0</v>
      </c>
    </row>
    <row r="61" spans="1:8" x14ac:dyDescent="0.2">
      <c r="A61" s="55" t="s">
        <v>588</v>
      </c>
      <c r="B61" s="55" t="s">
        <v>591</v>
      </c>
      <c r="C61" s="56" t="s">
        <v>482</v>
      </c>
      <c r="D61" s="57" t="str">
        <f t="shared" si="0"/>
        <v>Passive RA Finanzaufwand/Finanzertrag</v>
      </c>
      <c r="E61" s="58">
        <f t="shared" si="41"/>
        <v>0</v>
      </c>
      <c r="F61" s="58">
        <f t="shared" si="42"/>
        <v>0</v>
      </c>
      <c r="G61" s="58">
        <f t="shared" si="3"/>
        <v>0</v>
      </c>
      <c r="H61" s="58">
        <f t="shared" si="4"/>
        <v>0</v>
      </c>
    </row>
    <row r="62" spans="1:8" x14ac:dyDescent="0.2">
      <c r="A62" s="55" t="s">
        <v>588</v>
      </c>
      <c r="B62" s="55" t="s">
        <v>591</v>
      </c>
      <c r="C62" s="56" t="s">
        <v>483</v>
      </c>
      <c r="D62" s="57" t="str">
        <f t="shared" si="0"/>
        <v>Passive RA übriger betrieblicher Ertrag</v>
      </c>
      <c r="E62" s="58">
        <f t="shared" si="41"/>
        <v>0</v>
      </c>
      <c r="F62" s="58">
        <f t="shared" si="42"/>
        <v>0</v>
      </c>
      <c r="G62" s="58">
        <f t="shared" si="3"/>
        <v>0</v>
      </c>
      <c r="H62" s="58">
        <f t="shared" si="4"/>
        <v>0</v>
      </c>
    </row>
    <row r="63" spans="1:8" x14ac:dyDescent="0.2">
      <c r="A63" s="55" t="s">
        <v>588</v>
      </c>
      <c r="B63" s="55" t="s">
        <v>591</v>
      </c>
      <c r="C63" s="56" t="s">
        <v>485</v>
      </c>
      <c r="D63" s="57" t="str">
        <f t="shared" si="0"/>
        <v>Kurzfristige Rückstellungen aus Mehrleistungen des Personals</v>
      </c>
      <c r="E63" s="58">
        <f t="shared" si="41"/>
        <v>0</v>
      </c>
      <c r="F63" s="58">
        <f t="shared" si="42"/>
        <v>0</v>
      </c>
      <c r="G63" s="58">
        <f t="shared" si="3"/>
        <v>0</v>
      </c>
      <c r="H63" s="58">
        <f t="shared" si="4"/>
        <v>0</v>
      </c>
    </row>
    <row r="64" spans="1:8" x14ac:dyDescent="0.2">
      <c r="A64" s="55" t="s">
        <v>588</v>
      </c>
      <c r="B64" s="55" t="s">
        <v>591</v>
      </c>
      <c r="C64" s="56" t="s">
        <v>486</v>
      </c>
      <c r="D64" s="57" t="str">
        <f t="shared" si="0"/>
        <v>Kurzfristige Rückstellungen für andere Ansprüche des Personals</v>
      </c>
      <c r="E64" s="58">
        <f t="shared" si="41"/>
        <v>0</v>
      </c>
      <c r="F64" s="58">
        <f t="shared" si="42"/>
        <v>0</v>
      </c>
      <c r="G64" s="58">
        <f t="shared" si="3"/>
        <v>0</v>
      </c>
      <c r="H64" s="58">
        <f t="shared" si="4"/>
        <v>0</v>
      </c>
    </row>
    <row r="65" spans="1:8" x14ac:dyDescent="0.2">
      <c r="A65" s="55" t="s">
        <v>588</v>
      </c>
      <c r="B65" s="55" t="s">
        <v>591</v>
      </c>
      <c r="C65" s="56" t="s">
        <v>487</v>
      </c>
      <c r="D65" s="57" t="str">
        <f t="shared" si="0"/>
        <v>Kurzfristige Rückstellungen für Prozesse</v>
      </c>
      <c r="E65" s="58">
        <f t="shared" si="41"/>
        <v>0</v>
      </c>
      <c r="F65" s="58">
        <f t="shared" si="42"/>
        <v>0</v>
      </c>
      <c r="G65" s="58">
        <f t="shared" si="3"/>
        <v>0</v>
      </c>
      <c r="H65" s="58">
        <f t="shared" si="4"/>
        <v>0</v>
      </c>
    </row>
    <row r="66" spans="1:8" x14ac:dyDescent="0.2">
      <c r="A66" s="55" t="s">
        <v>588</v>
      </c>
      <c r="B66" s="55" t="s">
        <v>591</v>
      </c>
      <c r="C66" s="56" t="s">
        <v>488</v>
      </c>
      <c r="D66" s="57" t="str">
        <f t="shared" si="0"/>
        <v>Kurzfristige Rückstellungen für nicht versicherte Schäden</v>
      </c>
      <c r="E66" s="58">
        <f t="shared" si="41"/>
        <v>0</v>
      </c>
      <c r="F66" s="58">
        <f t="shared" si="42"/>
        <v>0</v>
      </c>
      <c r="G66" s="58">
        <f t="shared" si="3"/>
        <v>0</v>
      </c>
      <c r="H66" s="58">
        <f t="shared" si="4"/>
        <v>0</v>
      </c>
    </row>
    <row r="67" spans="1:8" x14ac:dyDescent="0.2">
      <c r="A67" s="55" t="s">
        <v>588</v>
      </c>
      <c r="B67" s="55" t="s">
        <v>591</v>
      </c>
      <c r="C67" s="56" t="s">
        <v>489</v>
      </c>
      <c r="D67" s="57" t="str">
        <f t="shared" si="0"/>
        <v>Kurzfristige Rückstellungen für Bürgschaften und Garantieleistungen</v>
      </c>
      <c r="E67" s="58">
        <f t="shared" si="41"/>
        <v>0</v>
      </c>
      <c r="F67" s="58">
        <f t="shared" si="42"/>
        <v>0</v>
      </c>
      <c r="G67" s="58">
        <f t="shared" si="3"/>
        <v>0</v>
      </c>
      <c r="H67" s="58">
        <f t="shared" si="4"/>
        <v>0</v>
      </c>
    </row>
    <row r="68" spans="1:8" x14ac:dyDescent="0.2">
      <c r="A68" s="55" t="s">
        <v>588</v>
      </c>
      <c r="B68" s="55" t="s">
        <v>591</v>
      </c>
      <c r="C68" s="56" t="s">
        <v>490</v>
      </c>
      <c r="D68" s="57" t="str">
        <f t="shared" si="0"/>
        <v>Kurzfristige Rückstellungen aus übriger betriebliche Tätigkeit</v>
      </c>
      <c r="E68" s="58">
        <f t="shared" si="41"/>
        <v>0</v>
      </c>
      <c r="F68" s="58">
        <f t="shared" si="42"/>
        <v>0</v>
      </c>
      <c r="G68" s="58">
        <f t="shared" si="3"/>
        <v>0</v>
      </c>
      <c r="H68" s="58">
        <f t="shared" si="4"/>
        <v>0</v>
      </c>
    </row>
    <row r="69" spans="1:8" x14ac:dyDescent="0.2">
      <c r="A69" s="55" t="s">
        <v>588</v>
      </c>
      <c r="B69" s="55" t="s">
        <v>591</v>
      </c>
      <c r="C69" s="56" t="s">
        <v>491</v>
      </c>
      <c r="D69" s="57" t="str">
        <f t="shared" si="0"/>
        <v>Kurzfristige Rückstellungen für Vorsorgeverpflichtungen</v>
      </c>
      <c r="E69" s="58">
        <f t="shared" si="41"/>
        <v>0</v>
      </c>
      <c r="F69" s="58">
        <f t="shared" si="42"/>
        <v>0</v>
      </c>
      <c r="G69" s="58">
        <f t="shared" si="3"/>
        <v>0</v>
      </c>
      <c r="H69" s="58">
        <f t="shared" si="4"/>
        <v>0</v>
      </c>
    </row>
    <row r="70" spans="1:8" x14ac:dyDescent="0.2">
      <c r="A70" s="55" t="s">
        <v>588</v>
      </c>
      <c r="B70" s="55" t="s">
        <v>591</v>
      </c>
      <c r="C70" s="56" t="s">
        <v>492</v>
      </c>
      <c r="D70" s="57" t="str">
        <f t="shared" si="0"/>
        <v>Kurzfristige Rückstellungen für Finanzaufwand</v>
      </c>
      <c r="E70" s="58">
        <f t="shared" si="41"/>
        <v>0</v>
      </c>
      <c r="F70" s="58">
        <f t="shared" si="42"/>
        <v>0</v>
      </c>
      <c r="G70" s="58">
        <f t="shared" si="3"/>
        <v>0</v>
      </c>
      <c r="H70" s="58">
        <f t="shared" si="4"/>
        <v>0</v>
      </c>
    </row>
    <row r="71" spans="1:8" x14ac:dyDescent="0.2">
      <c r="A71" s="55" t="s">
        <v>588</v>
      </c>
      <c r="B71" s="55" t="s">
        <v>591</v>
      </c>
      <c r="C71" s="56" t="s">
        <v>494</v>
      </c>
      <c r="D71" s="57" t="str">
        <f t="shared" si="0"/>
        <v>Übrige kurzfristige Rückstellungen der Erfolgsrechnung</v>
      </c>
      <c r="E71" s="58">
        <f t="shared" si="41"/>
        <v>0</v>
      </c>
      <c r="F71" s="58">
        <f t="shared" si="42"/>
        <v>0</v>
      </c>
      <c r="G71" s="58">
        <f t="shared" si="3"/>
        <v>0</v>
      </c>
      <c r="H71" s="58">
        <f t="shared" si="4"/>
        <v>0</v>
      </c>
    </row>
    <row r="72" spans="1:8" x14ac:dyDescent="0.2">
      <c r="A72" s="55" t="s">
        <v>588</v>
      </c>
      <c r="B72" s="55" t="s">
        <v>591</v>
      </c>
      <c r="C72" s="56" t="s">
        <v>501</v>
      </c>
      <c r="D72" s="57" t="str">
        <f t="shared" si="0"/>
        <v>Langfristige Rückstellungen für Ansprüche des Personals</v>
      </c>
      <c r="E72" s="58">
        <f t="shared" si="41"/>
        <v>0</v>
      </c>
      <c r="F72" s="58">
        <f t="shared" si="42"/>
        <v>0</v>
      </c>
      <c r="G72" s="58">
        <f t="shared" si="3"/>
        <v>0</v>
      </c>
      <c r="H72" s="58">
        <f t="shared" si="4"/>
        <v>0</v>
      </c>
    </row>
    <row r="73" spans="1:8" x14ac:dyDescent="0.2">
      <c r="A73" s="55" t="s">
        <v>588</v>
      </c>
      <c r="B73" s="55" t="s">
        <v>591</v>
      </c>
      <c r="C73" s="56" t="s">
        <v>502</v>
      </c>
      <c r="D73" s="57" t="str">
        <f t="shared" si="0"/>
        <v>Langfristige Rückstellungen für Prozesse</v>
      </c>
      <c r="E73" s="58">
        <f t="shared" si="41"/>
        <v>0</v>
      </c>
      <c r="F73" s="58">
        <f t="shared" si="42"/>
        <v>0</v>
      </c>
      <c r="G73" s="58">
        <f t="shared" si="3"/>
        <v>0</v>
      </c>
      <c r="H73" s="58">
        <f t="shared" si="4"/>
        <v>0</v>
      </c>
    </row>
    <row r="74" spans="1:8" x14ac:dyDescent="0.2">
      <c r="A74" s="55" t="s">
        <v>588</v>
      </c>
      <c r="B74" s="55" t="s">
        <v>591</v>
      </c>
      <c r="C74" s="56" t="s">
        <v>503</v>
      </c>
      <c r="D74" s="57" t="str">
        <f t="shared" si="0"/>
        <v>Langfristige Rückstellungen für nicht versicherte Schäden</v>
      </c>
      <c r="E74" s="58">
        <f t="shared" si="41"/>
        <v>0</v>
      </c>
      <c r="F74" s="58">
        <f t="shared" si="42"/>
        <v>0</v>
      </c>
      <c r="G74" s="58">
        <f t="shared" si="3"/>
        <v>0</v>
      </c>
      <c r="H74" s="58">
        <f t="shared" si="4"/>
        <v>0</v>
      </c>
    </row>
    <row r="75" spans="1:8" x14ac:dyDescent="0.2">
      <c r="A75" s="55" t="s">
        <v>588</v>
      </c>
      <c r="B75" s="55" t="s">
        <v>591</v>
      </c>
      <c r="C75" s="56" t="s">
        <v>504</v>
      </c>
      <c r="D75" s="57" t="str">
        <f t="shared" si="0"/>
        <v>Langfristige Rückstellungen für Bürgschaften und Garantieleistungen</v>
      </c>
      <c r="E75" s="58">
        <f t="shared" si="41"/>
        <v>0</v>
      </c>
      <c r="F75" s="58">
        <f t="shared" si="42"/>
        <v>0</v>
      </c>
      <c r="G75" s="58">
        <f t="shared" si="3"/>
        <v>0</v>
      </c>
      <c r="H75" s="58">
        <f t="shared" si="4"/>
        <v>0</v>
      </c>
    </row>
    <row r="76" spans="1:8" x14ac:dyDescent="0.2">
      <c r="A76" s="55" t="s">
        <v>588</v>
      </c>
      <c r="B76" s="55" t="s">
        <v>591</v>
      </c>
      <c r="C76" s="56" t="s">
        <v>505</v>
      </c>
      <c r="D76" s="57" t="str">
        <f t="shared" si="0"/>
        <v>Langfristige Rückstellungen aus übriger betrieblicher Tätigkeit</v>
      </c>
      <c r="E76" s="58">
        <f t="shared" si="41"/>
        <v>0</v>
      </c>
      <c r="F76" s="58">
        <f t="shared" si="42"/>
        <v>0</v>
      </c>
      <c r="G76" s="58">
        <f t="shared" si="3"/>
        <v>0</v>
      </c>
      <c r="H76" s="58">
        <f t="shared" si="4"/>
        <v>0</v>
      </c>
    </row>
    <row r="77" spans="1:8" x14ac:dyDescent="0.2">
      <c r="A77" s="55" t="s">
        <v>588</v>
      </c>
      <c r="B77" s="55" t="s">
        <v>591</v>
      </c>
      <c r="C77" s="56" t="s">
        <v>506</v>
      </c>
      <c r="D77" s="57" t="str">
        <f t="shared" si="0"/>
        <v>Langfristige Rückstellungen für Vorsorgeverpflichtungen</v>
      </c>
      <c r="E77" s="58">
        <f t="shared" si="41"/>
        <v>0</v>
      </c>
      <c r="F77" s="58">
        <f t="shared" si="42"/>
        <v>0</v>
      </c>
      <c r="G77" s="58">
        <f t="shared" si="3"/>
        <v>0</v>
      </c>
      <c r="H77" s="58">
        <f t="shared" si="4"/>
        <v>0</v>
      </c>
    </row>
    <row r="78" spans="1:8" x14ac:dyDescent="0.2">
      <c r="A78" s="55" t="s">
        <v>588</v>
      </c>
      <c r="B78" s="55" t="s">
        <v>591</v>
      </c>
      <c r="C78" s="56" t="s">
        <v>507</v>
      </c>
      <c r="D78" s="57" t="str">
        <f t="shared" si="0"/>
        <v>Langfristige Rückstellungen für Finanzaufwand</v>
      </c>
      <c r="E78" s="58">
        <f t="shared" si="41"/>
        <v>0</v>
      </c>
      <c r="F78" s="58">
        <f t="shared" si="42"/>
        <v>0</v>
      </c>
      <c r="G78" s="58">
        <f t="shared" si="3"/>
        <v>0</v>
      </c>
      <c r="H78" s="58">
        <f t="shared" si="4"/>
        <v>0</v>
      </c>
    </row>
    <row r="79" spans="1:8" x14ac:dyDescent="0.2">
      <c r="A79" s="55" t="s">
        <v>588</v>
      </c>
      <c r="B79" s="55" t="s">
        <v>591</v>
      </c>
      <c r="C79" s="56" t="s">
        <v>509</v>
      </c>
      <c r="D79" s="57" t="str">
        <f t="shared" si="0"/>
        <v>Übrige langfristige Rückstellungen der Erfolgsrechnung</v>
      </c>
      <c r="E79" s="58">
        <f t="shared" si="41"/>
        <v>0</v>
      </c>
      <c r="F79" s="58">
        <f t="shared" si="42"/>
        <v>0</v>
      </c>
      <c r="G79" s="58">
        <f t="shared" si="3"/>
        <v>0</v>
      </c>
      <c r="H79" s="58">
        <f t="shared" si="4"/>
        <v>0</v>
      </c>
    </row>
    <row r="80" spans="1:8" x14ac:dyDescent="0.2">
      <c r="A80" s="55"/>
      <c r="B80" s="55"/>
      <c r="C80" s="56"/>
      <c r="D80" s="53" t="s">
        <v>612</v>
      </c>
      <c r="E80" s="58"/>
      <c r="F80" s="58"/>
      <c r="G80" s="58"/>
      <c r="H80" s="60">
        <f>SUM(H7:H79)</f>
        <v>0</v>
      </c>
    </row>
    <row r="81" spans="1:8" x14ac:dyDescent="0.2">
      <c r="A81" s="55"/>
      <c r="B81" s="55"/>
      <c r="C81" s="56"/>
      <c r="D81" s="57" t="str">
        <f t="shared" si="0"/>
        <v/>
      </c>
      <c r="E81" s="58"/>
      <c r="F81" s="58"/>
      <c r="G81" s="58"/>
      <c r="H81" s="58"/>
    </row>
    <row r="82" spans="1:8" x14ac:dyDescent="0.2">
      <c r="A82" s="55"/>
      <c r="B82" s="55"/>
      <c r="C82" s="56"/>
      <c r="D82" s="57" t="str">
        <f t="shared" si="0"/>
        <v/>
      </c>
      <c r="E82" s="58"/>
      <c r="F82" s="58"/>
      <c r="G82" s="58"/>
      <c r="H82" s="58"/>
    </row>
    <row r="83" spans="1:8" ht="12.75" x14ac:dyDescent="0.2">
      <c r="A83" s="55"/>
      <c r="B83" s="55"/>
      <c r="C83" s="56"/>
      <c r="D83" s="59" t="s">
        <v>718</v>
      </c>
      <c r="E83" s="58"/>
      <c r="F83" s="58"/>
      <c r="G83" s="58"/>
      <c r="H83" s="58"/>
    </row>
    <row r="84" spans="1:8" x14ac:dyDescent="0.2">
      <c r="A84" s="55" t="s">
        <v>590</v>
      </c>
      <c r="B84" s="55" t="s">
        <v>587</v>
      </c>
      <c r="C84" s="56" t="s">
        <v>551</v>
      </c>
      <c r="D84" s="57" t="str">
        <f t="shared" si="0"/>
        <v>Sachanlagen</v>
      </c>
      <c r="E84" s="58">
        <f t="shared" ref="E84:E98" si="43">IF($C84&lt;&gt;"",VLOOKUP(VALUE($C84),Sachgruppen,3,0),"")</f>
        <v>0</v>
      </c>
      <c r="F84" s="58">
        <f t="shared" ref="F84:F98" si="44">IF($C84&lt;&gt;"",VLOOKUP(VALUE($C84),Sachgruppen,4,0),"")</f>
        <v>0</v>
      </c>
      <c r="G84" s="58">
        <f t="shared" si="3"/>
        <v>0</v>
      </c>
      <c r="H84" s="58">
        <f t="shared" si="4"/>
        <v>0</v>
      </c>
    </row>
    <row r="85" spans="1:8" x14ac:dyDescent="0.2">
      <c r="A85" s="55" t="s">
        <v>590</v>
      </c>
      <c r="B85" s="55" t="s">
        <v>587</v>
      </c>
      <c r="C85" s="56" t="s">
        <v>552</v>
      </c>
      <c r="D85" s="57" t="str">
        <f t="shared" si="0"/>
        <v>Investitionsausgaben auf Rechnung Dritter</v>
      </c>
      <c r="E85" s="58">
        <f t="shared" si="43"/>
        <v>0</v>
      </c>
      <c r="F85" s="58">
        <f t="shared" si="44"/>
        <v>0</v>
      </c>
      <c r="G85" s="58">
        <f t="shared" si="3"/>
        <v>0</v>
      </c>
      <c r="H85" s="58">
        <f t="shared" si="4"/>
        <v>0</v>
      </c>
    </row>
    <row r="86" spans="1:8" x14ac:dyDescent="0.2">
      <c r="A86" s="55" t="s">
        <v>590</v>
      </c>
      <c r="B86" s="55" t="s">
        <v>587</v>
      </c>
      <c r="C86" s="56" t="s">
        <v>553</v>
      </c>
      <c r="D86" s="57" t="str">
        <f t="shared" si="0"/>
        <v>Immaterielle Anlagen</v>
      </c>
      <c r="E86" s="58">
        <f t="shared" si="43"/>
        <v>0</v>
      </c>
      <c r="F86" s="58">
        <f t="shared" si="44"/>
        <v>0</v>
      </c>
      <c r="G86" s="58">
        <f t="shared" si="3"/>
        <v>0</v>
      </c>
      <c r="H86" s="58">
        <f t="shared" si="4"/>
        <v>0</v>
      </c>
    </row>
    <row r="87" spans="1:8" x14ac:dyDescent="0.2">
      <c r="A87" s="55" t="s">
        <v>590</v>
      </c>
      <c r="B87" s="55" t="s">
        <v>587</v>
      </c>
      <c r="C87" s="56" t="s">
        <v>554</v>
      </c>
      <c r="D87" s="57" t="str">
        <f t="shared" si="0"/>
        <v>Darlehen</v>
      </c>
      <c r="E87" s="58">
        <f t="shared" si="43"/>
        <v>0</v>
      </c>
      <c r="F87" s="58">
        <f t="shared" si="44"/>
        <v>0</v>
      </c>
      <c r="G87" s="58">
        <f t="shared" si="3"/>
        <v>0</v>
      </c>
      <c r="H87" s="58">
        <f t="shared" si="4"/>
        <v>0</v>
      </c>
    </row>
    <row r="88" spans="1:8" x14ac:dyDescent="0.2">
      <c r="A88" s="55" t="s">
        <v>590</v>
      </c>
      <c r="B88" s="55" t="s">
        <v>587</v>
      </c>
      <c r="C88" s="56" t="s">
        <v>555</v>
      </c>
      <c r="D88" s="57" t="str">
        <f t="shared" si="0"/>
        <v>Beteiligungen und Grundkapitalien</v>
      </c>
      <c r="E88" s="58">
        <f t="shared" si="43"/>
        <v>0</v>
      </c>
      <c r="F88" s="58">
        <f t="shared" si="44"/>
        <v>0</v>
      </c>
      <c r="G88" s="58">
        <f t="shared" si="3"/>
        <v>0</v>
      </c>
      <c r="H88" s="58">
        <f t="shared" si="4"/>
        <v>0</v>
      </c>
    </row>
    <row r="89" spans="1:8" x14ac:dyDescent="0.2">
      <c r="A89" s="55" t="s">
        <v>590</v>
      </c>
      <c r="B89" s="55" t="s">
        <v>587</v>
      </c>
      <c r="C89" s="56" t="s">
        <v>556</v>
      </c>
      <c r="D89" s="57" t="str">
        <f t="shared" si="0"/>
        <v>Eigene Investitionsbeiträge</v>
      </c>
      <c r="E89" s="58">
        <f t="shared" si="43"/>
        <v>0</v>
      </c>
      <c r="F89" s="58">
        <f t="shared" si="44"/>
        <v>0</v>
      </c>
      <c r="G89" s="58">
        <f t="shared" si="3"/>
        <v>0</v>
      </c>
      <c r="H89" s="58">
        <f t="shared" si="4"/>
        <v>0</v>
      </c>
    </row>
    <row r="90" spans="1:8" x14ac:dyDescent="0.2">
      <c r="A90" s="55" t="s">
        <v>590</v>
      </c>
      <c r="B90" s="55" t="s">
        <v>587</v>
      </c>
      <c r="C90" s="56" t="s">
        <v>557</v>
      </c>
      <c r="D90" s="57" t="str">
        <f t="shared" ref="D90:D110" si="45">IF(C90&lt;&gt;"",VLOOKUP(VALUE(C90),Sachgruppen,2,0),"")</f>
        <v>Durchlaufende Investitionsbeiträge</v>
      </c>
      <c r="E90" s="58">
        <f t="shared" si="43"/>
        <v>0</v>
      </c>
      <c r="F90" s="58">
        <f t="shared" si="44"/>
        <v>0</v>
      </c>
      <c r="G90" s="58">
        <f t="shared" ref="G90:G157" si="46">F90-E90</f>
        <v>0</v>
      </c>
      <c r="H90" s="58">
        <f t="shared" ref="H90:H157" si="47">IF(A90="-",-G90,G90)</f>
        <v>0</v>
      </c>
    </row>
    <row r="91" spans="1:8" x14ac:dyDescent="0.2">
      <c r="A91" s="55" t="s">
        <v>588</v>
      </c>
      <c r="B91" s="55" t="s">
        <v>587</v>
      </c>
      <c r="C91" s="56" t="s">
        <v>559</v>
      </c>
      <c r="D91" s="57" t="str">
        <f t="shared" si="45"/>
        <v>Übertragung von Sachanlagen in das Finanzvermögen</v>
      </c>
      <c r="E91" s="58">
        <f t="shared" si="43"/>
        <v>0</v>
      </c>
      <c r="F91" s="58">
        <f t="shared" si="44"/>
        <v>0</v>
      </c>
      <c r="G91" s="58">
        <f t="shared" si="46"/>
        <v>0</v>
      </c>
      <c r="H91" s="58">
        <f t="shared" si="47"/>
        <v>0</v>
      </c>
    </row>
    <row r="92" spans="1:8" x14ac:dyDescent="0.2">
      <c r="A92" s="55" t="s">
        <v>588</v>
      </c>
      <c r="B92" s="55" t="s">
        <v>587</v>
      </c>
      <c r="C92" s="56" t="s">
        <v>560</v>
      </c>
      <c r="D92" s="57" t="str">
        <f t="shared" si="45"/>
        <v>Rückerstattungen von Investitionsausgaben auf Rechnung Dritter</v>
      </c>
      <c r="E92" s="58">
        <f t="shared" si="43"/>
        <v>0</v>
      </c>
      <c r="F92" s="58">
        <f t="shared" si="44"/>
        <v>0</v>
      </c>
      <c r="G92" s="58">
        <f t="shared" si="46"/>
        <v>0</v>
      </c>
      <c r="H92" s="58">
        <f t="shared" si="47"/>
        <v>0</v>
      </c>
    </row>
    <row r="93" spans="1:8" x14ac:dyDescent="0.2">
      <c r="A93" s="55" t="s">
        <v>588</v>
      </c>
      <c r="B93" s="55" t="s">
        <v>587</v>
      </c>
      <c r="C93" s="56" t="s">
        <v>561</v>
      </c>
      <c r="D93" s="57" t="str">
        <f t="shared" si="45"/>
        <v>Übertragung von immateriellen Anlagen in das Finanzvermögen</v>
      </c>
      <c r="E93" s="58">
        <f t="shared" si="43"/>
        <v>0</v>
      </c>
      <c r="F93" s="58">
        <f t="shared" si="44"/>
        <v>0</v>
      </c>
      <c r="G93" s="58">
        <f t="shared" si="46"/>
        <v>0</v>
      </c>
      <c r="H93" s="58">
        <f t="shared" si="47"/>
        <v>0</v>
      </c>
    </row>
    <row r="94" spans="1:8" x14ac:dyDescent="0.2">
      <c r="A94" s="55" t="s">
        <v>588</v>
      </c>
      <c r="B94" s="55" t="s">
        <v>587</v>
      </c>
      <c r="C94" s="56" t="s">
        <v>562</v>
      </c>
      <c r="D94" s="57" t="str">
        <f t="shared" si="45"/>
        <v>Investitionsbeiträge für eigene Rechnung</v>
      </c>
      <c r="E94" s="58">
        <f t="shared" si="43"/>
        <v>0</v>
      </c>
      <c r="F94" s="58">
        <f t="shared" si="44"/>
        <v>0</v>
      </c>
      <c r="G94" s="58">
        <f t="shared" si="46"/>
        <v>0</v>
      </c>
      <c r="H94" s="58">
        <f t="shared" si="47"/>
        <v>0</v>
      </c>
    </row>
    <row r="95" spans="1:8" x14ac:dyDescent="0.2">
      <c r="A95" s="55" t="s">
        <v>588</v>
      </c>
      <c r="B95" s="55" t="s">
        <v>587</v>
      </c>
      <c r="C95" s="56" t="s">
        <v>563</v>
      </c>
      <c r="D95" s="57" t="str">
        <f t="shared" si="45"/>
        <v>Rückzahlung von Darlehen</v>
      </c>
      <c r="E95" s="58">
        <f t="shared" si="43"/>
        <v>0</v>
      </c>
      <c r="F95" s="58">
        <f t="shared" si="44"/>
        <v>0</v>
      </c>
      <c r="G95" s="58">
        <f t="shared" si="46"/>
        <v>0</v>
      </c>
      <c r="H95" s="58">
        <f t="shared" si="47"/>
        <v>0</v>
      </c>
    </row>
    <row r="96" spans="1:8" x14ac:dyDescent="0.2">
      <c r="A96" s="55" t="s">
        <v>588</v>
      </c>
      <c r="B96" s="55" t="s">
        <v>587</v>
      </c>
      <c r="C96" s="56" t="s">
        <v>564</v>
      </c>
      <c r="D96" s="57" t="str">
        <f t="shared" si="45"/>
        <v>Übertragung von Beteiligungen in das Finanzvermögen</v>
      </c>
      <c r="E96" s="58">
        <f t="shared" si="43"/>
        <v>0</v>
      </c>
      <c r="F96" s="58">
        <f t="shared" si="44"/>
        <v>0</v>
      </c>
      <c r="G96" s="58">
        <f t="shared" si="46"/>
        <v>0</v>
      </c>
      <c r="H96" s="58">
        <f t="shared" si="47"/>
        <v>0</v>
      </c>
    </row>
    <row r="97" spans="1:8" x14ac:dyDescent="0.2">
      <c r="A97" s="55" t="s">
        <v>588</v>
      </c>
      <c r="B97" s="55" t="s">
        <v>587</v>
      </c>
      <c r="C97" s="56" t="s">
        <v>565</v>
      </c>
      <c r="D97" s="57" t="str">
        <f t="shared" si="45"/>
        <v>Rückzahlung eigener Investitionsbeiträge</v>
      </c>
      <c r="E97" s="58">
        <f t="shared" si="43"/>
        <v>0</v>
      </c>
      <c r="F97" s="58">
        <f t="shared" si="44"/>
        <v>0</v>
      </c>
      <c r="G97" s="58">
        <f t="shared" si="46"/>
        <v>0</v>
      </c>
      <c r="H97" s="58">
        <f t="shared" si="47"/>
        <v>0</v>
      </c>
    </row>
    <row r="98" spans="1:8" x14ac:dyDescent="0.2">
      <c r="A98" s="55" t="s">
        <v>588</v>
      </c>
      <c r="B98" s="55" t="s">
        <v>587</v>
      </c>
      <c r="C98" s="56" t="s">
        <v>566</v>
      </c>
      <c r="D98" s="57" t="str">
        <f t="shared" si="45"/>
        <v>Durchlaufende Investitionsbeiträge</v>
      </c>
      <c r="E98" s="58">
        <f t="shared" si="43"/>
        <v>0</v>
      </c>
      <c r="F98" s="58">
        <f t="shared" si="44"/>
        <v>0</v>
      </c>
      <c r="G98" s="58">
        <f t="shared" si="46"/>
        <v>0</v>
      </c>
      <c r="H98" s="58">
        <f t="shared" si="47"/>
        <v>0</v>
      </c>
    </row>
    <row r="99" spans="1:8" x14ac:dyDescent="0.2">
      <c r="A99" s="55"/>
      <c r="B99" s="55"/>
      <c r="C99" s="56"/>
      <c r="D99" s="53" t="s">
        <v>613</v>
      </c>
      <c r="E99" s="58"/>
      <c r="F99" s="58"/>
      <c r="G99" s="58"/>
      <c r="H99" s="60">
        <f>SUM(H84:H98)</f>
        <v>0</v>
      </c>
    </row>
    <row r="100" spans="1:8" x14ac:dyDescent="0.2">
      <c r="A100" s="55" t="s">
        <v>590</v>
      </c>
      <c r="B100" s="55" t="s">
        <v>587</v>
      </c>
      <c r="C100" s="56" t="s">
        <v>559</v>
      </c>
      <c r="D100" s="57" t="str">
        <f t="shared" ref="D100:D106" si="48">IF(C100&lt;&gt;"",VLOOKUP(VALUE(C100),Sachgruppen,2,0),"")</f>
        <v>Übertragung von Sachanlagen in das Finanzvermögen</v>
      </c>
      <c r="E100" s="58">
        <f t="shared" ref="E100:E110" si="49">IF($C100&lt;&gt;"",VLOOKUP(VALUE($C100),Sachgruppen,3,0),"")</f>
        <v>0</v>
      </c>
      <c r="F100" s="58">
        <f t="shared" ref="F100:F110" si="50">IF($C100&lt;&gt;"",VLOOKUP(VALUE($C100),Sachgruppen,4,0),"")</f>
        <v>0</v>
      </c>
      <c r="G100" s="58">
        <f t="shared" si="46"/>
        <v>0</v>
      </c>
      <c r="H100" s="58">
        <f t="shared" si="47"/>
        <v>0</v>
      </c>
    </row>
    <row r="101" spans="1:8" x14ac:dyDescent="0.2">
      <c r="A101" s="55" t="s">
        <v>590</v>
      </c>
      <c r="B101" s="55" t="s">
        <v>587</v>
      </c>
      <c r="C101" s="56" t="s">
        <v>561</v>
      </c>
      <c r="D101" s="57" t="str">
        <f>IF(C101&lt;&gt;"",VLOOKUP(VALUE(C101),Sachgruppen,2,0),"")</f>
        <v>Übertragung von immateriellen Anlagen in das Finanzvermögen</v>
      </c>
      <c r="E101" s="58">
        <f t="shared" si="49"/>
        <v>0</v>
      </c>
      <c r="F101" s="58">
        <f t="shared" si="50"/>
        <v>0</v>
      </c>
      <c r="G101" s="58">
        <f t="shared" si="46"/>
        <v>0</v>
      </c>
      <c r="H101" s="58">
        <f t="shared" si="47"/>
        <v>0</v>
      </c>
    </row>
    <row r="102" spans="1:8" x14ac:dyDescent="0.2">
      <c r="A102" s="55" t="s">
        <v>590</v>
      </c>
      <c r="B102" s="55" t="s">
        <v>587</v>
      </c>
      <c r="C102" s="56" t="s">
        <v>791</v>
      </c>
      <c r="D102" s="57" t="str">
        <f>IF(C102&lt;&gt;"",VLOOKUP(VALUE(C102),Sachgruppen,2,0),"")</f>
        <v>Entnahmen aus Fonds überkommunaler Strassenbau</v>
      </c>
      <c r="E102" s="58">
        <f t="shared" si="49"/>
        <v>0</v>
      </c>
      <c r="F102" s="58">
        <f t="shared" si="50"/>
        <v>0</v>
      </c>
      <c r="G102" s="58">
        <f t="shared" si="46"/>
        <v>0</v>
      </c>
      <c r="H102" s="58">
        <f t="shared" si="47"/>
        <v>0</v>
      </c>
    </row>
    <row r="103" spans="1:8" x14ac:dyDescent="0.2">
      <c r="A103" s="55" t="s">
        <v>590</v>
      </c>
      <c r="B103" s="55" t="s">
        <v>587</v>
      </c>
      <c r="C103" s="56" t="s">
        <v>716</v>
      </c>
      <c r="D103" s="57" t="str">
        <f>IF(C103&lt;&gt;"",VLOOKUP(VALUE(C103),Sachgruppen,2,0),"")</f>
        <v>Entnahmen aus Fonds</v>
      </c>
      <c r="E103" s="58">
        <f t="shared" si="49"/>
        <v>0</v>
      </c>
      <c r="F103" s="58">
        <f t="shared" si="50"/>
        <v>0</v>
      </c>
      <c r="G103" s="58">
        <f t="shared" ref="G103" si="51">F103-E103</f>
        <v>0</v>
      </c>
      <c r="H103" s="58">
        <f t="shared" ref="H103" si="52">IF(A103="-",-G103,G103)</f>
        <v>0</v>
      </c>
    </row>
    <row r="104" spans="1:8" x14ac:dyDescent="0.2">
      <c r="A104" s="55" t="s">
        <v>590</v>
      </c>
      <c r="B104" s="55" t="s">
        <v>587</v>
      </c>
      <c r="C104" s="56" t="s">
        <v>564</v>
      </c>
      <c r="D104" s="57" t="str">
        <f t="shared" si="48"/>
        <v>Übertragung von Beteiligungen in das Finanzvermögen</v>
      </c>
      <c r="E104" s="58">
        <f>IF($C104&lt;&gt;"",VLOOKUP(VALUE($C104),Sachgruppen,3,0),"")</f>
        <v>0</v>
      </c>
      <c r="F104" s="58">
        <f t="shared" si="50"/>
        <v>0</v>
      </c>
      <c r="G104" s="58">
        <f t="shared" si="46"/>
        <v>0</v>
      </c>
      <c r="H104" s="58">
        <f t="shared" si="47"/>
        <v>0</v>
      </c>
    </row>
    <row r="105" spans="1:8" x14ac:dyDescent="0.2">
      <c r="A105" s="55" t="s">
        <v>588</v>
      </c>
      <c r="B105" s="55" t="s">
        <v>587</v>
      </c>
      <c r="C105" s="56" t="s">
        <v>582</v>
      </c>
      <c r="D105" s="57" t="str">
        <f t="shared" si="48"/>
        <v>Übertragung von Sach- und immateriellen Anlagen ins Verwaltungsvermögen</v>
      </c>
      <c r="E105" s="58">
        <f t="shared" si="49"/>
        <v>0</v>
      </c>
      <c r="F105" s="58">
        <f t="shared" si="50"/>
        <v>0</v>
      </c>
      <c r="G105" s="58">
        <f t="shared" si="46"/>
        <v>0</v>
      </c>
      <c r="H105" s="58">
        <f t="shared" si="47"/>
        <v>0</v>
      </c>
    </row>
    <row r="106" spans="1:8" x14ac:dyDescent="0.2">
      <c r="A106" s="55" t="s">
        <v>588</v>
      </c>
      <c r="B106" s="55" t="s">
        <v>587</v>
      </c>
      <c r="C106" s="56" t="s">
        <v>594</v>
      </c>
      <c r="D106" s="57" t="str">
        <f t="shared" si="48"/>
        <v>Übertragungen in die Investitionsrechnung (Aktivierung Eigenleistungen)</v>
      </c>
      <c r="E106" s="58">
        <f t="shared" si="49"/>
        <v>0</v>
      </c>
      <c r="F106" s="58">
        <f t="shared" si="50"/>
        <v>0</v>
      </c>
      <c r="G106" s="58">
        <f t="shared" ref="G106" si="53">F106-E106</f>
        <v>0</v>
      </c>
      <c r="H106" s="58">
        <f t="shared" ref="H106" si="54">IF(A106="-",-G106,G106)</f>
        <v>0</v>
      </c>
    </row>
    <row r="107" spans="1:8" x14ac:dyDescent="0.2">
      <c r="A107" s="55" t="s">
        <v>590</v>
      </c>
      <c r="B107" s="55" t="s">
        <v>591</v>
      </c>
      <c r="C107" s="56" t="s">
        <v>478</v>
      </c>
      <c r="D107" s="57" t="str">
        <f t="shared" si="45"/>
        <v>Aktive RA Investitionsrechnung</v>
      </c>
      <c r="E107" s="58">
        <f t="shared" si="49"/>
        <v>0</v>
      </c>
      <c r="F107" s="58">
        <f t="shared" si="50"/>
        <v>0</v>
      </c>
      <c r="G107" s="58">
        <f t="shared" si="46"/>
        <v>0</v>
      </c>
      <c r="H107" s="58">
        <f t="shared" si="47"/>
        <v>0</v>
      </c>
    </row>
    <row r="108" spans="1:8" x14ac:dyDescent="0.2">
      <c r="A108" s="55" t="s">
        <v>588</v>
      </c>
      <c r="B108" s="55" t="s">
        <v>591</v>
      </c>
      <c r="C108" s="56" t="s">
        <v>484</v>
      </c>
      <c r="D108" s="57" t="str">
        <f t="shared" si="45"/>
        <v>Passive RA Investitionsrechnung</v>
      </c>
      <c r="E108" s="58">
        <f t="shared" si="49"/>
        <v>0</v>
      </c>
      <c r="F108" s="58">
        <f t="shared" si="50"/>
        <v>0</v>
      </c>
      <c r="G108" s="58">
        <f t="shared" si="46"/>
        <v>0</v>
      </c>
      <c r="H108" s="58">
        <f t="shared" si="47"/>
        <v>0</v>
      </c>
    </row>
    <row r="109" spans="1:8" x14ac:dyDescent="0.2">
      <c r="A109" s="55" t="s">
        <v>588</v>
      </c>
      <c r="B109" s="55" t="s">
        <v>591</v>
      </c>
      <c r="C109" s="56" t="s">
        <v>493</v>
      </c>
      <c r="D109" s="57" t="str">
        <f t="shared" si="45"/>
        <v>Kurzfristige Rückstellungen der Investitionsrechnung</v>
      </c>
      <c r="E109" s="58">
        <f t="shared" si="49"/>
        <v>0</v>
      </c>
      <c r="F109" s="58">
        <f t="shared" si="50"/>
        <v>0</v>
      </c>
      <c r="G109" s="58">
        <f t="shared" si="46"/>
        <v>0</v>
      </c>
      <c r="H109" s="58">
        <f t="shared" si="47"/>
        <v>0</v>
      </c>
    </row>
    <row r="110" spans="1:8" x14ac:dyDescent="0.2">
      <c r="A110" s="55" t="s">
        <v>588</v>
      </c>
      <c r="B110" s="55" t="s">
        <v>591</v>
      </c>
      <c r="C110" s="56" t="s">
        <v>508</v>
      </c>
      <c r="D110" s="57" t="str">
        <f t="shared" si="45"/>
        <v>Langfristige Rückstellungen der Investitionsrechnung</v>
      </c>
      <c r="E110" s="58">
        <f t="shared" si="49"/>
        <v>0</v>
      </c>
      <c r="F110" s="58">
        <f t="shared" si="50"/>
        <v>0</v>
      </c>
      <c r="G110" s="58">
        <f t="shared" si="46"/>
        <v>0</v>
      </c>
      <c r="H110" s="58">
        <f t="shared" si="47"/>
        <v>0</v>
      </c>
    </row>
    <row r="111" spans="1:8" x14ac:dyDescent="0.2">
      <c r="A111" s="55"/>
      <c r="B111" s="55"/>
      <c r="C111" s="56"/>
      <c r="D111" s="53" t="s">
        <v>722</v>
      </c>
      <c r="E111" s="58"/>
      <c r="F111" s="58"/>
      <c r="G111" s="58"/>
      <c r="H111" s="60">
        <f>SUM(H99:H110)</f>
        <v>0</v>
      </c>
    </row>
    <row r="112" spans="1:8" x14ac:dyDescent="0.2">
      <c r="A112" s="55"/>
      <c r="B112" s="55"/>
      <c r="C112" s="56"/>
      <c r="D112" s="57" t="str">
        <f t="shared" ref="D112" si="55">IF(C112&lt;&gt;"",VLOOKUP(VALUE(C112),Sachgruppen,2,0),"")</f>
        <v/>
      </c>
      <c r="E112" s="58"/>
      <c r="F112" s="58"/>
      <c r="G112" s="58"/>
      <c r="H112" s="58"/>
    </row>
    <row r="113" spans="1:8" ht="12.75" x14ac:dyDescent="0.2">
      <c r="A113" s="55"/>
      <c r="B113" s="55"/>
      <c r="C113" s="56"/>
      <c r="D113" s="59" t="s">
        <v>719</v>
      </c>
      <c r="E113" s="58"/>
      <c r="F113" s="58"/>
      <c r="G113" s="58"/>
      <c r="H113" s="58"/>
    </row>
    <row r="114" spans="1:8" x14ac:dyDescent="0.2">
      <c r="A114" s="55" t="s">
        <v>590</v>
      </c>
      <c r="B114" s="55" t="s">
        <v>591</v>
      </c>
      <c r="C114" s="56" t="s">
        <v>467</v>
      </c>
      <c r="D114" s="57" t="str">
        <f>IF(C114&lt;&gt;"",VLOOKUP(VALUE(C114),Sachgruppen,2,0),"")</f>
        <v>Kurzfristige Finanzanlagen</v>
      </c>
      <c r="E114" s="58">
        <f t="shared" ref="E114:E137" si="56">IF($C114&lt;&gt;"",VLOOKUP(VALUE($C114),Sachgruppen,3,0),"")</f>
        <v>0</v>
      </c>
      <c r="F114" s="58">
        <f t="shared" ref="F114:F137" si="57">IF($C114&lt;&gt;"",VLOOKUP(VALUE($C114),Sachgruppen,4,0),"")</f>
        <v>0</v>
      </c>
      <c r="G114" s="58">
        <f>F114-E114</f>
        <v>0</v>
      </c>
      <c r="H114" s="58">
        <f>IF(A114="-",-G114,G114)</f>
        <v>0</v>
      </c>
    </row>
    <row r="115" spans="1:8" x14ac:dyDescent="0.2">
      <c r="A115" s="55" t="s">
        <v>588</v>
      </c>
      <c r="B115" s="55" t="s">
        <v>591</v>
      </c>
      <c r="C115" s="56">
        <v>2016</v>
      </c>
      <c r="D115" s="57" t="str">
        <f>IF(C115&lt;&gt;"",VLOOKUP(VALUE(C115),Sachgruppen,2,0),"")</f>
        <v>Kurzfristige derivative Finanzinstrumente</v>
      </c>
      <c r="E115" s="58">
        <f>IF($C115&lt;&gt;"",VLOOKUP(VALUE($C115),Sachgruppen,3,0),"")</f>
        <v>0</v>
      </c>
      <c r="F115" s="58">
        <f>IF($C115&lt;&gt;"",VLOOKUP(VALUE($C115),Sachgruppen,4,0),"")</f>
        <v>0</v>
      </c>
      <c r="G115" s="58">
        <f t="shared" ref="G115" si="58">F115-E115</f>
        <v>0</v>
      </c>
      <c r="H115" s="58">
        <f t="shared" ref="H115" si="59">IF(A115="-",-G115,G115)</f>
        <v>0</v>
      </c>
    </row>
    <row r="116" spans="1:8" x14ac:dyDescent="0.2">
      <c r="A116" s="55" t="s">
        <v>588</v>
      </c>
      <c r="B116" s="55" t="s">
        <v>591</v>
      </c>
      <c r="C116" s="56" t="s">
        <v>913</v>
      </c>
      <c r="D116" s="57" t="str">
        <f>IF(C116&lt;&gt;"",VLOOKUP(VALUE(C116),Sachgruppen,2,0),"")</f>
        <v>Langfristige derivative Finanzinstrumente</v>
      </c>
      <c r="E116" s="58">
        <f>IF($C116&lt;&gt;"",VLOOKUP(VALUE($C116),Sachgruppen,3,0),"")</f>
        <v>0</v>
      </c>
      <c r="F116" s="58">
        <f>IF($C116&lt;&gt;"",VLOOKUP(VALUE($C116),Sachgruppen,4,0),"")</f>
        <v>0</v>
      </c>
      <c r="G116" s="58">
        <f t="shared" ref="G116" si="60">F116-E116</f>
        <v>0</v>
      </c>
      <c r="H116" s="58">
        <f t="shared" ref="H116" si="61">IF(A116="-",-G116,G116)</f>
        <v>0</v>
      </c>
    </row>
    <row r="117" spans="1:8" x14ac:dyDescent="0.2">
      <c r="A117" s="55" t="s">
        <v>588</v>
      </c>
      <c r="B117" s="55" t="s">
        <v>591</v>
      </c>
      <c r="C117" s="56">
        <v>2961</v>
      </c>
      <c r="D117" s="57" t="str">
        <f>IF(C117&lt;&gt;"",VLOOKUP(VALUE(C117),Sachgruppen,2,0),"")</f>
        <v>Marktwertreserve auf Finanzinstrumenten</v>
      </c>
      <c r="E117" s="58">
        <f>IF($C117&lt;&gt;"",VLOOKUP(VALUE($C117),Sachgruppen,3,0),"")</f>
        <v>0</v>
      </c>
      <c r="F117" s="58">
        <f>IF($C117&lt;&gt;"",VLOOKUP(VALUE($C117),Sachgruppen,4,0),"")</f>
        <v>0</v>
      </c>
      <c r="G117" s="58">
        <f t="shared" ref="G117" si="62">F117-E117</f>
        <v>0</v>
      </c>
      <c r="H117" s="58">
        <f t="shared" ref="H117" si="63">IF(A117="-",-G117,G117)</f>
        <v>0</v>
      </c>
    </row>
    <row r="118" spans="1:8" x14ac:dyDescent="0.2">
      <c r="A118" s="55" t="s">
        <v>590</v>
      </c>
      <c r="B118" s="55" t="s">
        <v>591</v>
      </c>
      <c r="C118" s="56" t="s">
        <v>469</v>
      </c>
      <c r="D118" s="57" t="str">
        <f>IF(C118&lt;&gt;"",VLOOKUP(VALUE(C118),Sachgruppen,2,0),"")</f>
        <v>Langfristige Finanzanlagen</v>
      </c>
      <c r="E118" s="58">
        <f t="shared" si="56"/>
        <v>0</v>
      </c>
      <c r="F118" s="58">
        <f t="shared" si="57"/>
        <v>0</v>
      </c>
      <c r="G118" s="58">
        <f>F118-E118</f>
        <v>0</v>
      </c>
      <c r="H118" s="58">
        <f>IF(A118="-",-G118,G118)</f>
        <v>0</v>
      </c>
    </row>
    <row r="119" spans="1:8" x14ac:dyDescent="0.2">
      <c r="A119" s="55" t="s">
        <v>590</v>
      </c>
      <c r="B119" s="55" t="s">
        <v>587</v>
      </c>
      <c r="C119" s="56" t="s">
        <v>597</v>
      </c>
      <c r="D119" s="57" t="str">
        <f t="shared" ref="D119" si="64">IF(C119&lt;&gt;"",VLOOKUP(VALUE(C119),Sachgruppen,2,0),"")</f>
        <v>Realisierte Verluste auf Finanzanlagen FV</v>
      </c>
      <c r="E119" s="58">
        <f t="shared" si="56"/>
        <v>0</v>
      </c>
      <c r="F119" s="58">
        <f t="shared" si="57"/>
        <v>0</v>
      </c>
      <c r="G119" s="58">
        <f t="shared" ref="G119" si="65">F119-E119</f>
        <v>0</v>
      </c>
      <c r="H119" s="58">
        <f t="shared" ref="H119" si="66">IF(A119="-",-G119,G119)</f>
        <v>0</v>
      </c>
    </row>
    <row r="120" spans="1:8" x14ac:dyDescent="0.2">
      <c r="A120" s="55" t="s">
        <v>588</v>
      </c>
      <c r="B120" s="55" t="s">
        <v>587</v>
      </c>
      <c r="C120" s="56" t="s">
        <v>602</v>
      </c>
      <c r="D120" s="57" t="str">
        <f t="shared" ref="D120:D125" si="67">IF(C120&lt;&gt;"",VLOOKUP(VALUE(C120),Sachgruppen,2,0),"")</f>
        <v>Gewinne aus Verkäufen von Finanzanlagen FV</v>
      </c>
      <c r="E120" s="58">
        <f t="shared" si="56"/>
        <v>0</v>
      </c>
      <c r="F120" s="58">
        <f t="shared" si="57"/>
        <v>0</v>
      </c>
      <c r="G120" s="58">
        <f t="shared" ref="G120:G125" si="68">F120-E120</f>
        <v>0</v>
      </c>
      <c r="H120" s="58">
        <f t="shared" ref="H120:H125" si="69">IF(A120="-",-G120,G120)</f>
        <v>0</v>
      </c>
    </row>
    <row r="121" spans="1:8" x14ac:dyDescent="0.2">
      <c r="A121" s="55" t="s">
        <v>590</v>
      </c>
      <c r="B121" s="55" t="s">
        <v>587</v>
      </c>
      <c r="C121" s="56" t="s">
        <v>600</v>
      </c>
      <c r="D121" s="57" t="str">
        <f t="shared" si="67"/>
        <v>Wertberichtigungen übrige Finanzanlagen FV</v>
      </c>
      <c r="E121" s="58">
        <f t="shared" si="56"/>
        <v>0</v>
      </c>
      <c r="F121" s="58">
        <f t="shared" si="57"/>
        <v>0</v>
      </c>
      <c r="G121" s="58">
        <f t="shared" si="68"/>
        <v>0</v>
      </c>
      <c r="H121" s="58">
        <f t="shared" si="69"/>
        <v>0</v>
      </c>
    </row>
    <row r="122" spans="1:8" x14ac:dyDescent="0.2">
      <c r="A122" s="55" t="s">
        <v>588</v>
      </c>
      <c r="B122" s="55" t="s">
        <v>587</v>
      </c>
      <c r="C122" s="56" t="s">
        <v>605</v>
      </c>
      <c r="D122" s="57" t="str">
        <f t="shared" si="67"/>
        <v>Wertberichtigungen übrige Finanzanlagen FV</v>
      </c>
      <c r="E122" s="58">
        <f t="shared" si="56"/>
        <v>0</v>
      </c>
      <c r="F122" s="58">
        <f t="shared" si="57"/>
        <v>0</v>
      </c>
      <c r="G122" s="58">
        <f t="shared" si="68"/>
        <v>0</v>
      </c>
      <c r="H122" s="58">
        <f t="shared" si="69"/>
        <v>0</v>
      </c>
    </row>
    <row r="123" spans="1:8" x14ac:dyDescent="0.2">
      <c r="A123" s="55" t="s">
        <v>588</v>
      </c>
      <c r="B123" s="55" t="s">
        <v>587</v>
      </c>
      <c r="C123" s="56" t="s">
        <v>606</v>
      </c>
      <c r="D123" s="57" t="str">
        <f t="shared" si="67"/>
        <v>Wertberichtigungen Darlehen FV</v>
      </c>
      <c r="E123" s="58">
        <f t="shared" si="56"/>
        <v>0</v>
      </c>
      <c r="F123" s="58">
        <f t="shared" si="57"/>
        <v>0</v>
      </c>
      <c r="G123" s="58">
        <f t="shared" si="68"/>
        <v>0</v>
      </c>
      <c r="H123" s="58">
        <f t="shared" si="69"/>
        <v>0</v>
      </c>
    </row>
    <row r="124" spans="1:8" x14ac:dyDescent="0.2">
      <c r="A124" s="55" t="s">
        <v>588</v>
      </c>
      <c r="B124" s="55" t="s">
        <v>587</v>
      </c>
      <c r="C124" s="56" t="s">
        <v>607</v>
      </c>
      <c r="D124" s="57" t="str">
        <f t="shared" si="67"/>
        <v>Wertberichtigungen Beteiligungen FV</v>
      </c>
      <c r="E124" s="58">
        <f t="shared" si="56"/>
        <v>0</v>
      </c>
      <c r="F124" s="58">
        <f t="shared" si="57"/>
        <v>0</v>
      </c>
      <c r="G124" s="58">
        <f t="shared" si="68"/>
        <v>0</v>
      </c>
      <c r="H124" s="58">
        <f t="shared" si="69"/>
        <v>0</v>
      </c>
    </row>
    <row r="125" spans="1:8" x14ac:dyDescent="0.2">
      <c r="A125" s="55" t="s">
        <v>588</v>
      </c>
      <c r="B125" s="55" t="s">
        <v>587</v>
      </c>
      <c r="C125" s="56" t="s">
        <v>564</v>
      </c>
      <c r="D125" s="57" t="str">
        <f t="shared" si="67"/>
        <v>Übertragung von Beteiligungen in das Finanzvermögen</v>
      </c>
      <c r="E125" s="58">
        <f t="shared" si="56"/>
        <v>0</v>
      </c>
      <c r="F125" s="58">
        <f t="shared" si="57"/>
        <v>0</v>
      </c>
      <c r="G125" s="58">
        <f t="shared" si="68"/>
        <v>0</v>
      </c>
      <c r="H125" s="58">
        <f t="shared" si="69"/>
        <v>0</v>
      </c>
    </row>
    <row r="126" spans="1:8" x14ac:dyDescent="0.2">
      <c r="A126" s="55" t="s">
        <v>590</v>
      </c>
      <c r="B126" s="55" t="s">
        <v>591</v>
      </c>
      <c r="C126" s="56" t="s">
        <v>470</v>
      </c>
      <c r="D126" s="57" t="str">
        <f>IF(C126&lt;&gt;"",VLOOKUP(VALUE(C126),Sachgruppen,2,0),"")</f>
        <v>Sach- und immaterielle Anlagen Finanzvermögen</v>
      </c>
      <c r="E126" s="58">
        <f t="shared" si="56"/>
        <v>0</v>
      </c>
      <c r="F126" s="58">
        <f t="shared" si="57"/>
        <v>0</v>
      </c>
      <c r="G126" s="58">
        <f t="shared" ref="G126:G131" si="70">F126-E126</f>
        <v>0</v>
      </c>
      <c r="H126" s="58">
        <f t="shared" ref="H126:H131" si="71">IF(A126="-",-G126,G126)</f>
        <v>0</v>
      </c>
    </row>
    <row r="127" spans="1:8" x14ac:dyDescent="0.2">
      <c r="A127" s="55" t="s">
        <v>590</v>
      </c>
      <c r="B127" s="55" t="s">
        <v>587</v>
      </c>
      <c r="C127" s="56" t="s">
        <v>598</v>
      </c>
      <c r="D127" s="57" t="str">
        <f>IF(C127&lt;&gt;"",VLOOKUP(VALUE(C127),Sachgruppen,2,0),"")</f>
        <v>Realisierte Verluste auf Sach- und immateriellen Anlagen FV</v>
      </c>
      <c r="E127" s="58">
        <f t="shared" si="56"/>
        <v>0</v>
      </c>
      <c r="F127" s="58">
        <f t="shared" si="57"/>
        <v>0</v>
      </c>
      <c r="G127" s="58">
        <f t="shared" si="70"/>
        <v>0</v>
      </c>
      <c r="H127" s="58">
        <f t="shared" si="71"/>
        <v>0</v>
      </c>
    </row>
    <row r="128" spans="1:8" x14ac:dyDescent="0.2">
      <c r="A128" s="55" t="s">
        <v>588</v>
      </c>
      <c r="B128" s="55" t="s">
        <v>587</v>
      </c>
      <c r="C128" s="56" t="s">
        <v>603</v>
      </c>
      <c r="D128" s="57" t="str">
        <f>IF(C128&lt;&gt;"",VLOOKUP(VALUE(C128),Sachgruppen,2,0),"")</f>
        <v>Gewinne aus Verkäufen von Sach- und immateriellen Anlagen FV</v>
      </c>
      <c r="E128" s="58">
        <f t="shared" si="56"/>
        <v>0</v>
      </c>
      <c r="F128" s="58">
        <f t="shared" si="57"/>
        <v>0</v>
      </c>
      <c r="G128" s="58">
        <f t="shared" si="70"/>
        <v>0</v>
      </c>
      <c r="H128" s="58">
        <f t="shared" si="71"/>
        <v>0</v>
      </c>
    </row>
    <row r="129" spans="1:8" x14ac:dyDescent="0.2">
      <c r="A129" s="55" t="s">
        <v>590</v>
      </c>
      <c r="B129" s="55" t="s">
        <v>587</v>
      </c>
      <c r="C129" s="56" t="s">
        <v>601</v>
      </c>
      <c r="D129" s="57" t="str">
        <f t="shared" ref="D129:D135" si="72">IF(C129&lt;&gt;"",VLOOKUP(VALUE(C129),Sachgruppen,2,0),"")</f>
        <v>Wertberichtigungen Sach- und immaterielle Anlagen FV</v>
      </c>
      <c r="E129" s="58">
        <f t="shared" si="56"/>
        <v>0</v>
      </c>
      <c r="F129" s="58">
        <f t="shared" si="57"/>
        <v>0</v>
      </c>
      <c r="G129" s="58">
        <f t="shared" si="70"/>
        <v>0</v>
      </c>
      <c r="H129" s="58">
        <f t="shared" si="71"/>
        <v>0</v>
      </c>
    </row>
    <row r="130" spans="1:8" x14ac:dyDescent="0.2">
      <c r="A130" s="55" t="s">
        <v>588</v>
      </c>
      <c r="B130" s="55" t="s">
        <v>587</v>
      </c>
      <c r="C130" s="56" t="s">
        <v>608</v>
      </c>
      <c r="D130" s="57" t="str">
        <f t="shared" si="72"/>
        <v>Wertberichtigungen Liegenschaften FV</v>
      </c>
      <c r="E130" s="58">
        <f t="shared" si="56"/>
        <v>0</v>
      </c>
      <c r="F130" s="58">
        <f t="shared" si="57"/>
        <v>0</v>
      </c>
      <c r="G130" s="58">
        <f t="shared" si="70"/>
        <v>0</v>
      </c>
      <c r="H130" s="58">
        <f t="shared" si="71"/>
        <v>0</v>
      </c>
    </row>
    <row r="131" spans="1:8" x14ac:dyDescent="0.2">
      <c r="A131" s="55" t="s">
        <v>588</v>
      </c>
      <c r="B131" s="55" t="s">
        <v>587</v>
      </c>
      <c r="C131" s="56" t="s">
        <v>609</v>
      </c>
      <c r="D131" s="57" t="str">
        <f t="shared" si="72"/>
        <v>Wertberichtigungen übrige Sach- und immaterielle Anlagen FV</v>
      </c>
      <c r="E131" s="58">
        <f t="shared" si="56"/>
        <v>0</v>
      </c>
      <c r="F131" s="58">
        <f t="shared" si="57"/>
        <v>0</v>
      </c>
      <c r="G131" s="58">
        <f t="shared" si="70"/>
        <v>0</v>
      </c>
      <c r="H131" s="58">
        <f t="shared" si="71"/>
        <v>0</v>
      </c>
    </row>
    <row r="132" spans="1:8" x14ac:dyDescent="0.2">
      <c r="A132" s="55" t="s">
        <v>588</v>
      </c>
      <c r="B132" s="55" t="s">
        <v>587</v>
      </c>
      <c r="C132" s="56" t="s">
        <v>570</v>
      </c>
      <c r="D132" s="57" t="str">
        <f t="shared" si="72"/>
        <v>Erwerbs- und Verkaufsnebenkosten von Grundstücken (nicht liquiditätswirksam)</v>
      </c>
      <c r="E132" s="58">
        <f t="shared" si="56"/>
        <v>0</v>
      </c>
      <c r="F132" s="58">
        <f t="shared" si="57"/>
        <v>0</v>
      </c>
      <c r="G132" s="58">
        <f t="shared" ref="G132:G135" si="73">F132-E132</f>
        <v>0</v>
      </c>
      <c r="H132" s="58">
        <f t="shared" ref="H132:H135" si="74">IF(A132="-",-G132,G132)</f>
        <v>0</v>
      </c>
    </row>
    <row r="133" spans="1:8" x14ac:dyDescent="0.2">
      <c r="A133" s="55" t="s">
        <v>588</v>
      </c>
      <c r="B133" s="55" t="s">
        <v>587</v>
      </c>
      <c r="C133" s="56" t="s">
        <v>572</v>
      </c>
      <c r="D133" s="57" t="str">
        <f t="shared" si="72"/>
        <v>Erwerbs- und Verkaufsnebenkosten von Gebäuden (nicht liquiditätswirksam)</v>
      </c>
      <c r="E133" s="58">
        <f t="shared" si="56"/>
        <v>0</v>
      </c>
      <c r="F133" s="58">
        <f t="shared" si="57"/>
        <v>0</v>
      </c>
      <c r="G133" s="58">
        <f t="shared" si="73"/>
        <v>0</v>
      </c>
      <c r="H133" s="58">
        <f t="shared" si="74"/>
        <v>0</v>
      </c>
    </row>
    <row r="134" spans="1:8" x14ac:dyDescent="0.2">
      <c r="A134" s="55" t="s">
        <v>588</v>
      </c>
      <c r="B134" s="55" t="s">
        <v>587</v>
      </c>
      <c r="C134" s="56" t="s">
        <v>574</v>
      </c>
      <c r="D134" s="57" t="str">
        <f t="shared" si="72"/>
        <v>Erwerbs- und Verkaufsnebenkosten von Mobilien (nicht liquiditätswirksam)</v>
      </c>
      <c r="E134" s="58">
        <f t="shared" si="56"/>
        <v>0</v>
      </c>
      <c r="F134" s="58">
        <f t="shared" si="57"/>
        <v>0</v>
      </c>
      <c r="G134" s="58">
        <f t="shared" si="73"/>
        <v>0</v>
      </c>
      <c r="H134" s="58">
        <f t="shared" si="74"/>
        <v>0</v>
      </c>
    </row>
    <row r="135" spans="1:8" x14ac:dyDescent="0.2">
      <c r="A135" s="55" t="s">
        <v>588</v>
      </c>
      <c r="B135" s="55" t="s">
        <v>587</v>
      </c>
      <c r="C135" s="56" t="s">
        <v>576</v>
      </c>
      <c r="D135" s="57" t="str">
        <f t="shared" si="72"/>
        <v>Erwerbs- und Verkaufsnebenkosten von übrigen Sach- und immateriellen Anlagen (nicht liquiditätswirksam)</v>
      </c>
      <c r="E135" s="58">
        <f t="shared" si="56"/>
        <v>0</v>
      </c>
      <c r="F135" s="58">
        <f t="shared" si="57"/>
        <v>0</v>
      </c>
      <c r="G135" s="58">
        <f t="shared" si="73"/>
        <v>0</v>
      </c>
      <c r="H135" s="58">
        <f t="shared" si="74"/>
        <v>0</v>
      </c>
    </row>
    <row r="136" spans="1:8" x14ac:dyDescent="0.2">
      <c r="A136" s="55" t="s">
        <v>588</v>
      </c>
      <c r="B136" s="55" t="s">
        <v>587</v>
      </c>
      <c r="C136" s="56" t="s">
        <v>577</v>
      </c>
      <c r="D136" s="57" t="str">
        <f t="shared" ref="D136" si="75">IF(C136&lt;&gt;"",VLOOKUP(VALUE(C136),Sachgruppen,2,0),"")</f>
        <v>Übertragung von Sach- und immateriellen Anlagen aus dem VV</v>
      </c>
      <c r="E136" s="58">
        <f t="shared" si="56"/>
        <v>0</v>
      </c>
      <c r="F136" s="58">
        <f t="shared" si="57"/>
        <v>0</v>
      </c>
      <c r="G136" s="58">
        <f t="shared" ref="G136" si="76">F136-E136</f>
        <v>0</v>
      </c>
      <c r="H136" s="58">
        <f t="shared" ref="H136" si="77">IF(A136="-",-G136,G136)</f>
        <v>0</v>
      </c>
    </row>
    <row r="137" spans="1:8" x14ac:dyDescent="0.2">
      <c r="A137" s="55" t="s">
        <v>590</v>
      </c>
      <c r="B137" s="55" t="s">
        <v>587</v>
      </c>
      <c r="C137" s="56" t="s">
        <v>582</v>
      </c>
      <c r="D137" s="57" t="str">
        <f t="shared" ref="D137" si="78">IF(C137&lt;&gt;"",VLOOKUP(VALUE(C137),Sachgruppen,2,0),"")</f>
        <v>Übertragung von Sach- und immateriellen Anlagen ins Verwaltungsvermögen</v>
      </c>
      <c r="E137" s="58">
        <f t="shared" si="56"/>
        <v>0</v>
      </c>
      <c r="F137" s="58">
        <f t="shared" si="57"/>
        <v>0</v>
      </c>
      <c r="G137" s="58">
        <f t="shared" ref="G137" si="79">F137-E137</f>
        <v>0</v>
      </c>
      <c r="H137" s="58">
        <f t="shared" ref="H137" si="80">IF(A137="-",-G137,G137)</f>
        <v>0</v>
      </c>
    </row>
    <row r="138" spans="1:8" x14ac:dyDescent="0.2">
      <c r="A138" s="55"/>
      <c r="B138" s="55"/>
      <c r="C138" s="56"/>
      <c r="D138" s="53" t="s">
        <v>720</v>
      </c>
      <c r="E138" s="58"/>
      <c r="F138" s="58"/>
      <c r="G138" s="58"/>
      <c r="H138" s="60">
        <f>SUM(H114:H137)</f>
        <v>0</v>
      </c>
    </row>
    <row r="139" spans="1:8" x14ac:dyDescent="0.2">
      <c r="A139" s="55"/>
      <c r="B139" s="55"/>
      <c r="C139" s="56"/>
      <c r="D139" s="57" t="str">
        <f t="shared" ref="D139:D159" si="81">IF(C139&lt;&gt;"",VLOOKUP(VALUE(C139),Sachgruppen,2,0),"")</f>
        <v/>
      </c>
      <c r="E139" s="58"/>
      <c r="F139" s="58"/>
      <c r="G139" s="58"/>
      <c r="H139" s="58"/>
    </row>
    <row r="140" spans="1:8" x14ac:dyDescent="0.2">
      <c r="A140" s="55"/>
      <c r="B140" s="55"/>
      <c r="C140" s="56"/>
      <c r="D140" s="53" t="s">
        <v>721</v>
      </c>
      <c r="E140" s="58"/>
      <c r="F140" s="58"/>
      <c r="G140" s="58"/>
      <c r="H140" s="60">
        <f>SUM(H111,H138)</f>
        <v>0</v>
      </c>
    </row>
    <row r="141" spans="1:8" x14ac:dyDescent="0.2">
      <c r="A141" s="55"/>
      <c r="B141" s="55"/>
      <c r="C141" s="56"/>
      <c r="D141" s="57" t="str">
        <f t="shared" si="81"/>
        <v/>
      </c>
      <c r="E141" s="58"/>
      <c r="F141" s="58"/>
      <c r="G141" s="58"/>
      <c r="H141" s="58"/>
    </row>
    <row r="142" spans="1:8" ht="12.75" x14ac:dyDescent="0.2">
      <c r="A142" s="55"/>
      <c r="B142" s="55"/>
      <c r="C142" s="56"/>
      <c r="D142" s="59" t="s">
        <v>610</v>
      </c>
      <c r="E142" s="58"/>
      <c r="F142" s="58"/>
      <c r="G142" s="58"/>
      <c r="H142" s="58"/>
    </row>
    <row r="143" spans="1:8" x14ac:dyDescent="0.2">
      <c r="A143" s="55" t="s">
        <v>590</v>
      </c>
      <c r="B143" s="55" t="s">
        <v>591</v>
      </c>
      <c r="C143" s="56" t="s">
        <v>631</v>
      </c>
      <c r="D143" s="57" t="str">
        <f t="shared" si="81"/>
        <v>Kontokorrente mit Dritten</v>
      </c>
      <c r="E143" s="58">
        <f t="shared" ref="E143:E157" si="82">IF($C143&lt;&gt;"",VLOOKUP(VALUE($C143),Sachgruppen,3,0),"")</f>
        <v>0</v>
      </c>
      <c r="F143" s="58">
        <f t="shared" ref="F143:F157" si="83">IF($C143&lt;&gt;"",VLOOKUP(VALUE($C143),Sachgruppen,4,0),"")</f>
        <v>0</v>
      </c>
      <c r="G143" s="58">
        <f t="shared" si="46"/>
        <v>0</v>
      </c>
      <c r="H143" s="58">
        <f t="shared" si="47"/>
        <v>0</v>
      </c>
    </row>
    <row r="144" spans="1:8" x14ac:dyDescent="0.2">
      <c r="A144" s="55" t="s">
        <v>588</v>
      </c>
      <c r="B144" s="55" t="s">
        <v>591</v>
      </c>
      <c r="C144" s="56" t="s">
        <v>640</v>
      </c>
      <c r="D144" s="57" t="str">
        <f t="shared" si="81"/>
        <v>Kontokorrente mit Dritten</v>
      </c>
      <c r="E144" s="58">
        <f t="shared" si="82"/>
        <v>0</v>
      </c>
      <c r="F144" s="58">
        <f t="shared" si="83"/>
        <v>0</v>
      </c>
      <c r="G144" s="58">
        <f t="shared" si="46"/>
        <v>0</v>
      </c>
      <c r="H144" s="58">
        <f t="shared" si="47"/>
        <v>0</v>
      </c>
    </row>
    <row r="145" spans="1:8" x14ac:dyDescent="0.2">
      <c r="A145" s="55" t="s">
        <v>588</v>
      </c>
      <c r="B145" s="55" t="s">
        <v>591</v>
      </c>
      <c r="C145" s="56">
        <v>2010</v>
      </c>
      <c r="D145" s="57" t="str">
        <f t="shared" si="81"/>
        <v>Verbindlichkeiten gegenüber Finanzintermediären</v>
      </c>
      <c r="E145" s="58">
        <f t="shared" si="82"/>
        <v>0</v>
      </c>
      <c r="F145" s="58">
        <f t="shared" si="83"/>
        <v>0</v>
      </c>
      <c r="G145" s="58">
        <f t="shared" ref="G145:G148" si="84">F145-E145</f>
        <v>0</v>
      </c>
      <c r="H145" s="58">
        <f t="shared" ref="H145:H148" si="85">IF(A145="-",-G145,G145)</f>
        <v>0</v>
      </c>
    </row>
    <row r="146" spans="1:8" x14ac:dyDescent="0.2">
      <c r="A146" s="55" t="s">
        <v>588</v>
      </c>
      <c r="B146" s="55" t="s">
        <v>591</v>
      </c>
      <c r="C146" s="56">
        <v>2011</v>
      </c>
      <c r="D146" s="57" t="str">
        <f t="shared" si="81"/>
        <v>Verbindlichkeiten gegenüber Gemeinwesen und Zweckverbänden</v>
      </c>
      <c r="E146" s="58">
        <f t="shared" si="82"/>
        <v>0</v>
      </c>
      <c r="F146" s="58">
        <f t="shared" si="83"/>
        <v>0</v>
      </c>
      <c r="G146" s="58">
        <f t="shared" si="84"/>
        <v>0</v>
      </c>
      <c r="H146" s="58">
        <f t="shared" si="85"/>
        <v>0</v>
      </c>
    </row>
    <row r="147" spans="1:8" x14ac:dyDescent="0.2">
      <c r="A147" s="55" t="s">
        <v>588</v>
      </c>
      <c r="B147" s="55" t="s">
        <v>591</v>
      </c>
      <c r="C147" s="56">
        <v>2012</v>
      </c>
      <c r="D147" s="57" t="str">
        <f t="shared" si="81"/>
        <v>Verbindlichkeiten gegenüber konsolidierten Einheiten</v>
      </c>
      <c r="E147" s="58">
        <f t="shared" si="82"/>
        <v>0</v>
      </c>
      <c r="F147" s="58">
        <f t="shared" si="83"/>
        <v>0</v>
      </c>
      <c r="G147" s="58">
        <f t="shared" si="84"/>
        <v>0</v>
      </c>
      <c r="H147" s="58">
        <f t="shared" si="85"/>
        <v>0</v>
      </c>
    </row>
    <row r="148" spans="1:8" x14ac:dyDescent="0.2">
      <c r="A148" s="55" t="s">
        <v>588</v>
      </c>
      <c r="B148" s="55" t="s">
        <v>591</v>
      </c>
      <c r="C148" s="56">
        <v>2013</v>
      </c>
      <c r="D148" s="57" t="str">
        <f t="shared" si="81"/>
        <v>Verbindlichkeiten gegenüber selbständigen Einheiten</v>
      </c>
      <c r="E148" s="58">
        <f t="shared" si="82"/>
        <v>0</v>
      </c>
      <c r="F148" s="58">
        <f t="shared" si="83"/>
        <v>0</v>
      </c>
      <c r="G148" s="58">
        <f t="shared" si="84"/>
        <v>0</v>
      </c>
      <c r="H148" s="58">
        <f t="shared" si="85"/>
        <v>0</v>
      </c>
    </row>
    <row r="149" spans="1:8" x14ac:dyDescent="0.2">
      <c r="A149" s="55" t="s">
        <v>588</v>
      </c>
      <c r="B149" s="55" t="s">
        <v>591</v>
      </c>
      <c r="C149" s="56">
        <v>2014</v>
      </c>
      <c r="D149" s="57" t="str">
        <f t="shared" si="81"/>
        <v>Kurzfristiger Anteil langfristiger Verbindlichkeiten</v>
      </c>
      <c r="E149" s="58">
        <f t="shared" si="82"/>
        <v>0</v>
      </c>
      <c r="F149" s="58">
        <f t="shared" si="83"/>
        <v>0</v>
      </c>
      <c r="G149" s="58">
        <f t="shared" si="46"/>
        <v>0</v>
      </c>
      <c r="H149" s="58">
        <f t="shared" si="47"/>
        <v>0</v>
      </c>
    </row>
    <row r="150" spans="1:8" x14ac:dyDescent="0.2">
      <c r="A150" s="55" t="s">
        <v>588</v>
      </c>
      <c r="B150" s="55" t="s">
        <v>591</v>
      </c>
      <c r="C150" s="56">
        <v>2015</v>
      </c>
      <c r="D150" s="57" t="str">
        <f t="shared" si="81"/>
        <v>Kurzfristiger Anteil langfristiger Leasingverbindlichkeiten</v>
      </c>
      <c r="E150" s="58">
        <f t="shared" si="82"/>
        <v>0</v>
      </c>
      <c r="F150" s="58">
        <f t="shared" si="83"/>
        <v>0</v>
      </c>
      <c r="G150" s="58">
        <f t="shared" ref="G150" si="86">F150-E150</f>
        <v>0</v>
      </c>
      <c r="H150" s="58">
        <f t="shared" ref="H150" si="87">IF(A150="-",-G150,G150)</f>
        <v>0</v>
      </c>
    </row>
    <row r="151" spans="1:8" x14ac:dyDescent="0.2">
      <c r="A151" s="55" t="s">
        <v>588</v>
      </c>
      <c r="B151" s="55" t="s">
        <v>591</v>
      </c>
      <c r="C151" s="56">
        <v>2019</v>
      </c>
      <c r="D151" s="57" t="str">
        <f t="shared" si="81"/>
        <v>Übrige kurzfristige Finanzverbindlichkeiten gegenüber Dritten</v>
      </c>
      <c r="E151" s="58">
        <f t="shared" si="82"/>
        <v>0</v>
      </c>
      <c r="F151" s="58">
        <f t="shared" si="83"/>
        <v>0</v>
      </c>
      <c r="G151" s="58">
        <f t="shared" si="46"/>
        <v>0</v>
      </c>
      <c r="H151" s="58">
        <f t="shared" si="47"/>
        <v>0</v>
      </c>
    </row>
    <row r="152" spans="1:8" x14ac:dyDescent="0.2">
      <c r="A152" s="55" t="s">
        <v>588</v>
      </c>
      <c r="B152" s="55" t="s">
        <v>591</v>
      </c>
      <c r="C152" s="56" t="s">
        <v>495</v>
      </c>
      <c r="D152" s="57" t="str">
        <f t="shared" si="81"/>
        <v>Hypotheken</v>
      </c>
      <c r="E152" s="58">
        <f t="shared" si="82"/>
        <v>0</v>
      </c>
      <c r="F152" s="58">
        <f t="shared" si="83"/>
        <v>0</v>
      </c>
      <c r="G152" s="58">
        <f t="shared" si="46"/>
        <v>0</v>
      </c>
      <c r="H152" s="58">
        <f t="shared" si="47"/>
        <v>0</v>
      </c>
    </row>
    <row r="153" spans="1:8" x14ac:dyDescent="0.2">
      <c r="A153" s="55" t="s">
        <v>588</v>
      </c>
      <c r="B153" s="55" t="s">
        <v>591</v>
      </c>
      <c r="C153" s="56" t="s">
        <v>496</v>
      </c>
      <c r="D153" s="57" t="str">
        <f t="shared" si="81"/>
        <v>Kassascheine</v>
      </c>
      <c r="E153" s="58">
        <f t="shared" si="82"/>
        <v>0</v>
      </c>
      <c r="F153" s="58">
        <f t="shared" si="83"/>
        <v>0</v>
      </c>
      <c r="G153" s="58">
        <f t="shared" si="46"/>
        <v>0</v>
      </c>
      <c r="H153" s="58">
        <f t="shared" si="47"/>
        <v>0</v>
      </c>
    </row>
    <row r="154" spans="1:8" x14ac:dyDescent="0.2">
      <c r="A154" s="55" t="s">
        <v>588</v>
      </c>
      <c r="B154" s="55" t="s">
        <v>591</v>
      </c>
      <c r="C154" s="56" t="s">
        <v>497</v>
      </c>
      <c r="D154" s="57" t="str">
        <f t="shared" si="81"/>
        <v>Anleihen</v>
      </c>
      <c r="E154" s="58">
        <f t="shared" si="82"/>
        <v>0</v>
      </c>
      <c r="F154" s="58">
        <f t="shared" si="83"/>
        <v>0</v>
      </c>
      <c r="G154" s="58">
        <f t="shared" si="46"/>
        <v>0</v>
      </c>
      <c r="H154" s="58">
        <f t="shared" si="47"/>
        <v>0</v>
      </c>
    </row>
    <row r="155" spans="1:8" x14ac:dyDescent="0.2">
      <c r="A155" s="55" t="s">
        <v>588</v>
      </c>
      <c r="B155" s="55" t="s">
        <v>591</v>
      </c>
      <c r="C155" s="56" t="s">
        <v>498</v>
      </c>
      <c r="D155" s="57" t="str">
        <f t="shared" si="81"/>
        <v>Darlehen, Schuldscheine</v>
      </c>
      <c r="E155" s="58">
        <f t="shared" si="82"/>
        <v>0</v>
      </c>
      <c r="F155" s="58">
        <f t="shared" si="83"/>
        <v>0</v>
      </c>
      <c r="G155" s="58">
        <f t="shared" si="46"/>
        <v>0</v>
      </c>
      <c r="H155" s="58">
        <f t="shared" si="47"/>
        <v>0</v>
      </c>
    </row>
    <row r="156" spans="1:8" x14ac:dyDescent="0.2">
      <c r="A156" s="55" t="s">
        <v>588</v>
      </c>
      <c r="B156" s="55" t="s">
        <v>591</v>
      </c>
      <c r="C156" s="56" t="s">
        <v>499</v>
      </c>
      <c r="D156" s="57" t="str">
        <f t="shared" si="81"/>
        <v>Leasingverträge</v>
      </c>
      <c r="E156" s="58">
        <f t="shared" si="82"/>
        <v>0</v>
      </c>
      <c r="F156" s="58">
        <f t="shared" si="83"/>
        <v>0</v>
      </c>
      <c r="G156" s="58">
        <f t="shared" si="46"/>
        <v>0</v>
      </c>
      <c r="H156" s="58">
        <f t="shared" si="47"/>
        <v>0</v>
      </c>
    </row>
    <row r="157" spans="1:8" x14ac:dyDescent="0.2">
      <c r="A157" s="55" t="s">
        <v>588</v>
      </c>
      <c r="B157" s="55" t="s">
        <v>591</v>
      </c>
      <c r="C157" s="56" t="s">
        <v>500</v>
      </c>
      <c r="D157" s="57" t="str">
        <f t="shared" si="81"/>
        <v>Übrige langfristige Finanzverbindlichkeiten</v>
      </c>
      <c r="E157" s="58">
        <f t="shared" si="82"/>
        <v>0</v>
      </c>
      <c r="F157" s="58">
        <f t="shared" si="83"/>
        <v>0</v>
      </c>
      <c r="G157" s="58">
        <f t="shared" si="46"/>
        <v>0</v>
      </c>
      <c r="H157" s="58">
        <f t="shared" si="47"/>
        <v>0</v>
      </c>
    </row>
    <row r="158" spans="1:8" x14ac:dyDescent="0.2">
      <c r="A158" s="55"/>
      <c r="B158" s="55"/>
      <c r="C158" s="56"/>
      <c r="D158" s="53" t="s">
        <v>616</v>
      </c>
      <c r="E158" s="58"/>
      <c r="F158" s="58"/>
      <c r="G158" s="58"/>
      <c r="H158" s="60">
        <f>SUM(H143:H157)</f>
        <v>0</v>
      </c>
    </row>
    <row r="159" spans="1:8" x14ac:dyDescent="0.2">
      <c r="A159" s="55"/>
      <c r="B159" s="55"/>
      <c r="C159" s="56"/>
      <c r="D159" s="57" t="str">
        <f t="shared" si="81"/>
        <v/>
      </c>
      <c r="E159" s="58"/>
      <c r="F159" s="58"/>
      <c r="G159" s="58"/>
      <c r="H159" s="58"/>
    </row>
    <row r="160" spans="1:8" x14ac:dyDescent="0.2">
      <c r="A160" s="55"/>
      <c r="B160" s="55"/>
      <c r="C160" s="56"/>
      <c r="D160" s="53" t="s">
        <v>799</v>
      </c>
      <c r="E160" s="58"/>
      <c r="F160" s="58"/>
      <c r="G160" s="58"/>
      <c r="H160" s="60">
        <f>SUM(H80,H140,H158)</f>
        <v>0</v>
      </c>
    </row>
    <row r="161" spans="1:8" x14ac:dyDescent="0.2">
      <c r="A161" s="55"/>
      <c r="B161" s="55"/>
      <c r="C161" s="56"/>
      <c r="D161" s="57"/>
      <c r="E161" s="58"/>
      <c r="F161" s="58"/>
      <c r="G161" s="58"/>
      <c r="H161" s="58"/>
    </row>
    <row r="162" spans="1:8" x14ac:dyDescent="0.2">
      <c r="A162" s="55"/>
      <c r="B162" s="55"/>
      <c r="C162" s="56" t="s">
        <v>466</v>
      </c>
      <c r="D162" s="57" t="str">
        <f t="shared" ref="D162" si="88">IF(C162&lt;&gt;"",VLOOKUP(VALUE(C162),Sachgruppen,2,0),"")</f>
        <v>Flüssige Mittel und kurzfristige Geldanlagen</v>
      </c>
      <c r="E162" s="58">
        <f>IF($C162&lt;&gt;"",VLOOKUP(VALUE($C162),Sachgruppen,3,0),"")</f>
        <v>0</v>
      </c>
      <c r="F162" s="58">
        <f>IF($C162&lt;&gt;"",VLOOKUP(VALUE($C162),Sachgruppen,4,0),"")</f>
        <v>0</v>
      </c>
      <c r="G162" s="58">
        <f t="shared" ref="G162" si="89">F162-E162</f>
        <v>0</v>
      </c>
      <c r="H162" s="60">
        <f t="shared" ref="H162" si="90">IF(A162="-",-G162,G162)</f>
        <v>0</v>
      </c>
    </row>
    <row r="163" spans="1:8" x14ac:dyDescent="0.2">
      <c r="A163" s="55"/>
      <c r="B163" s="55"/>
      <c r="C163" s="56"/>
      <c r="D163" s="57"/>
      <c r="E163" s="58"/>
      <c r="F163" s="58"/>
      <c r="G163" s="61" t="str">
        <f>IF(H163&lt;&gt;"OK ","Differenz:","")</f>
        <v/>
      </c>
      <c r="H163" s="61" t="str">
        <f>IF(ROUND(H162,2)=ROUND(H160,2),"OK ",ROUND(H162,2)-ROUND(H160,2))</f>
        <v xml:space="preserve">OK </v>
      </c>
    </row>
  </sheetData>
  <pageMargins left="0.70866141732283472" right="0.31496062992125984" top="0.59055118110236227" bottom="0.59055118110236227" header="0.31496062992125984" footer="0.31496062992125984"/>
  <pageSetup paperSize="9" scale="67" fitToHeight="0" orientation="portrait" horizontalDpi="4294967294" r:id="rId1"/>
  <headerFooter>
    <oddFooter>&amp;L&amp;8&amp;F&amp;R&amp;8Seite &amp;P von &amp;N  /  01.05.2024/GF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2:D177"/>
  <sheetViews>
    <sheetView zoomScale="110" zoomScaleNormal="110" workbookViewId="0">
      <pane ySplit="4" topLeftCell="A5" activePane="bottomLeft" state="frozen"/>
      <selection pane="bottomLeft" activeCell="A2" sqref="A2"/>
    </sheetView>
  </sheetViews>
  <sheetFormatPr baseColWidth="10" defaultColWidth="11" defaultRowHeight="11.25" x14ac:dyDescent="0.2"/>
  <cols>
    <col min="1" max="1" width="2.75" style="8" bestFit="1" customWidth="1"/>
    <col min="2" max="2" width="7.75" style="8" bestFit="1" customWidth="1"/>
    <col min="3" max="3" width="9.625" style="9" customWidth="1"/>
    <col min="4" max="4" width="67.25" style="10" customWidth="1"/>
    <col min="5" max="16384" width="11" style="10"/>
  </cols>
  <sheetData>
    <row r="2" spans="1:4" ht="15.75" x14ac:dyDescent="0.2">
      <c r="A2" s="45" t="s">
        <v>807</v>
      </c>
      <c r="B2" s="51"/>
      <c r="C2" s="52"/>
      <c r="D2" s="57"/>
    </row>
    <row r="4" spans="1:4" x14ac:dyDescent="0.2">
      <c r="A4" s="51" t="s">
        <v>512</v>
      </c>
      <c r="B4" s="51" t="s">
        <v>465</v>
      </c>
      <c r="C4" s="52" t="s">
        <v>1</v>
      </c>
      <c r="D4" s="53" t="s">
        <v>0</v>
      </c>
    </row>
    <row r="5" spans="1:4" x14ac:dyDescent="0.2">
      <c r="A5" s="55"/>
      <c r="B5" s="55" t="s">
        <v>585</v>
      </c>
      <c r="C5" s="56" t="s">
        <v>466</v>
      </c>
      <c r="D5" s="57" t="str">
        <f t="shared" ref="D5:D53" si="0">IF(C5&lt;&gt;"",VLOOKUP(VALUE(C5),Sachgruppen,2,0),"")</f>
        <v>Flüssige Mittel und kurzfristige Geldanlagen</v>
      </c>
    </row>
    <row r="6" spans="1:4" x14ac:dyDescent="0.2">
      <c r="A6" s="55">
        <v>1</v>
      </c>
      <c r="B6" s="55">
        <v>1</v>
      </c>
      <c r="C6" s="56">
        <v>1010</v>
      </c>
      <c r="D6" s="57" t="str">
        <f t="shared" si="0"/>
        <v>Forderungen aus Lieferungen und Leistungen gegenüber Dritten</v>
      </c>
    </row>
    <row r="7" spans="1:4" x14ac:dyDescent="0.2">
      <c r="A7" s="55">
        <v>1</v>
      </c>
      <c r="B7" s="55">
        <v>3</v>
      </c>
      <c r="C7" s="56">
        <v>1011</v>
      </c>
      <c r="D7" s="57" t="str">
        <f t="shared" ref="D7:D8" si="1">IF(C7&lt;&gt;"",VLOOKUP(VALUE(C7),Sachgruppen,2,0),"")</f>
        <v>Kontokorrente mit Dritten</v>
      </c>
    </row>
    <row r="8" spans="1:4" x14ac:dyDescent="0.2">
      <c r="A8" s="55">
        <v>1</v>
      </c>
      <c r="B8" s="55">
        <v>1</v>
      </c>
      <c r="C8" s="56">
        <v>1012</v>
      </c>
      <c r="D8" s="57" t="str">
        <f t="shared" si="1"/>
        <v>Steuerforderungen</v>
      </c>
    </row>
    <row r="9" spans="1:4" x14ac:dyDescent="0.2">
      <c r="A9" s="55">
        <v>1</v>
      </c>
      <c r="B9" s="55">
        <v>1</v>
      </c>
      <c r="C9" s="56">
        <v>1013</v>
      </c>
      <c r="D9" s="57" t="str">
        <f t="shared" ref="D9:D12" si="2">IF(C9&lt;&gt;"",VLOOKUP(VALUE(C9),Sachgruppen,2,0),"")</f>
        <v>Anzahlungen an Dritte</v>
      </c>
    </row>
    <row r="10" spans="1:4" x14ac:dyDescent="0.2">
      <c r="A10" s="55">
        <v>1</v>
      </c>
      <c r="B10" s="55">
        <v>1</v>
      </c>
      <c r="C10" s="56">
        <v>1014</v>
      </c>
      <c r="D10" s="57" t="str">
        <f t="shared" si="2"/>
        <v>Transferforderungen</v>
      </c>
    </row>
    <row r="11" spans="1:4" x14ac:dyDescent="0.2">
      <c r="A11" s="55">
        <v>1</v>
      </c>
      <c r="B11" s="55">
        <v>1</v>
      </c>
      <c r="C11" s="56">
        <v>1015</v>
      </c>
      <c r="D11" s="57" t="str">
        <f t="shared" si="2"/>
        <v>Interne Kontokorrente (Abrechnungskonten)</v>
      </c>
    </row>
    <row r="12" spans="1:4" x14ac:dyDescent="0.2">
      <c r="A12" s="55">
        <v>1</v>
      </c>
      <c r="B12" s="55">
        <v>1</v>
      </c>
      <c r="C12" s="56">
        <v>1016</v>
      </c>
      <c r="D12" s="57" t="str">
        <f t="shared" si="2"/>
        <v>Vorschüsse für vorläufige Verwaltungsausgaben</v>
      </c>
    </row>
    <row r="13" spans="1:4" x14ac:dyDescent="0.2">
      <c r="A13" s="55">
        <v>1</v>
      </c>
      <c r="B13" s="55">
        <v>1</v>
      </c>
      <c r="C13" s="56">
        <v>1019</v>
      </c>
      <c r="D13" s="57" t="str">
        <f t="shared" ref="D13" si="3">IF(C13&lt;&gt;"",VLOOKUP(VALUE(C13),Sachgruppen,2,0),"")</f>
        <v>Übrige Forderungen</v>
      </c>
    </row>
    <row r="14" spans="1:4" x14ac:dyDescent="0.2">
      <c r="A14" s="55">
        <v>1</v>
      </c>
      <c r="B14" s="55">
        <v>2</v>
      </c>
      <c r="C14" s="56" t="s">
        <v>467</v>
      </c>
      <c r="D14" s="57" t="str">
        <f t="shared" si="0"/>
        <v>Kurzfristige Finanzanlagen</v>
      </c>
    </row>
    <row r="15" spans="1:4" x14ac:dyDescent="0.2">
      <c r="A15" s="55">
        <v>1</v>
      </c>
      <c r="B15" s="55">
        <v>1</v>
      </c>
      <c r="C15" s="56" t="s">
        <v>473</v>
      </c>
      <c r="D15" s="57" t="str">
        <f t="shared" ref="D15:D20" si="4">IF(C15&lt;&gt;"",VLOOKUP(VALUE(C15),Sachgruppen,2,0),"")</f>
        <v>Aktive RA Personalaufwand</v>
      </c>
    </row>
    <row r="16" spans="1:4" x14ac:dyDescent="0.2">
      <c r="A16" s="55">
        <v>1</v>
      </c>
      <c r="B16" s="55">
        <v>1</v>
      </c>
      <c r="C16" s="56" t="s">
        <v>474</v>
      </c>
      <c r="D16" s="57" t="str">
        <f t="shared" si="4"/>
        <v>Aktive RA Sach- und übriger Betriebsaufwand</v>
      </c>
    </row>
    <row r="17" spans="1:4" x14ac:dyDescent="0.2">
      <c r="A17" s="55">
        <v>1</v>
      </c>
      <c r="B17" s="55">
        <v>1</v>
      </c>
      <c r="C17" s="56" t="s">
        <v>475</v>
      </c>
      <c r="D17" s="57" t="str">
        <f t="shared" si="4"/>
        <v>Aktive RA Transfers der Erfolgsrechnung</v>
      </c>
    </row>
    <row r="18" spans="1:4" x14ac:dyDescent="0.2">
      <c r="A18" s="55">
        <v>1</v>
      </c>
      <c r="B18" s="55">
        <v>1</v>
      </c>
      <c r="C18" s="56" t="s">
        <v>476</v>
      </c>
      <c r="D18" s="57" t="str">
        <f t="shared" si="4"/>
        <v>Aktive RA Finanzaufwand/Finanzertrag</v>
      </c>
    </row>
    <row r="19" spans="1:4" x14ac:dyDescent="0.2">
      <c r="A19" s="55">
        <v>1</v>
      </c>
      <c r="B19" s="55">
        <v>1</v>
      </c>
      <c r="C19" s="56" t="s">
        <v>477</v>
      </c>
      <c r="D19" s="57" t="str">
        <f t="shared" si="4"/>
        <v>Aktive RA übriger betrieblicher Ertrag</v>
      </c>
    </row>
    <row r="20" spans="1:4" x14ac:dyDescent="0.2">
      <c r="A20" s="55">
        <v>1</v>
      </c>
      <c r="B20" s="55">
        <v>2</v>
      </c>
      <c r="C20" s="56" t="s">
        <v>478</v>
      </c>
      <c r="D20" s="57" t="str">
        <f t="shared" si="4"/>
        <v>Aktive RA Investitionsrechnung</v>
      </c>
    </row>
    <row r="21" spans="1:4" x14ac:dyDescent="0.2">
      <c r="A21" s="55">
        <v>1</v>
      </c>
      <c r="B21" s="55">
        <v>1</v>
      </c>
      <c r="C21" s="56" t="s">
        <v>468</v>
      </c>
      <c r="D21" s="57" t="str">
        <f t="shared" si="0"/>
        <v>Vorräte und angefangene Arbeiten</v>
      </c>
    </row>
    <row r="22" spans="1:4" x14ac:dyDescent="0.2">
      <c r="A22" s="55">
        <v>1</v>
      </c>
      <c r="B22" s="55">
        <v>2</v>
      </c>
      <c r="C22" s="56" t="s">
        <v>469</v>
      </c>
      <c r="D22" s="57" t="str">
        <f t="shared" si="0"/>
        <v>Langfristige Finanzanlagen</v>
      </c>
    </row>
    <row r="23" spans="1:4" x14ac:dyDescent="0.2">
      <c r="A23" s="55">
        <v>1</v>
      </c>
      <c r="B23" s="55">
        <v>2</v>
      </c>
      <c r="C23" s="56" t="s">
        <v>470</v>
      </c>
      <c r="D23" s="57" t="str">
        <f t="shared" si="0"/>
        <v>Sach- und immaterielle Anlagen Finanzvermögen</v>
      </c>
    </row>
    <row r="24" spans="1:4" x14ac:dyDescent="0.2">
      <c r="A24" s="55">
        <v>1</v>
      </c>
      <c r="B24" s="55">
        <v>1</v>
      </c>
      <c r="C24" s="56" t="s">
        <v>471</v>
      </c>
      <c r="D24" s="57" t="str">
        <f t="shared" si="0"/>
        <v>Forderungen gegenüber Fonds im Fremdkapital</v>
      </c>
    </row>
    <row r="25" spans="1:4" x14ac:dyDescent="0.2">
      <c r="A25" s="55">
        <v>1</v>
      </c>
      <c r="B25" s="55">
        <v>2</v>
      </c>
      <c r="C25" s="56" t="s">
        <v>472</v>
      </c>
      <c r="D25" s="57" t="str">
        <f t="shared" si="0"/>
        <v>Verwaltungsvermögen (VV)</v>
      </c>
    </row>
    <row r="26" spans="1:4" x14ac:dyDescent="0.2">
      <c r="A26" s="55">
        <v>1</v>
      </c>
      <c r="B26" s="55">
        <v>1</v>
      </c>
      <c r="C26" s="56">
        <v>2000</v>
      </c>
      <c r="D26" s="57" t="str">
        <f t="shared" si="0"/>
        <v>Laufende Verbindlichkeiten aus Lieferungen und Leistungen von Dritten</v>
      </c>
    </row>
    <row r="27" spans="1:4" x14ac:dyDescent="0.2">
      <c r="A27" s="55">
        <v>1</v>
      </c>
      <c r="B27" s="55">
        <v>3</v>
      </c>
      <c r="C27" s="56">
        <v>2001</v>
      </c>
      <c r="D27" s="57" t="str">
        <f t="shared" ref="D27:D28" si="5">IF(C27&lt;&gt;"",VLOOKUP(VALUE(C27),Sachgruppen,2,0),"")</f>
        <v>Kontokorrente mit Dritten</v>
      </c>
    </row>
    <row r="28" spans="1:4" x14ac:dyDescent="0.2">
      <c r="A28" s="55">
        <v>1</v>
      </c>
      <c r="B28" s="55">
        <v>1</v>
      </c>
      <c r="C28" s="56">
        <v>2002</v>
      </c>
      <c r="D28" s="57" t="str">
        <f t="shared" si="5"/>
        <v>Steuern</v>
      </c>
    </row>
    <row r="29" spans="1:4" x14ac:dyDescent="0.2">
      <c r="A29" s="55">
        <v>1</v>
      </c>
      <c r="B29" s="55">
        <v>1</v>
      </c>
      <c r="C29" s="56">
        <v>2003</v>
      </c>
      <c r="D29" s="57" t="str">
        <f t="shared" ref="D29:D32" si="6">IF(C29&lt;&gt;"",VLOOKUP(VALUE(C29),Sachgruppen,2,0),"")</f>
        <v>Erhaltene Anzahlungen von Dritten</v>
      </c>
    </row>
    <row r="30" spans="1:4" x14ac:dyDescent="0.2">
      <c r="A30" s="55">
        <v>1</v>
      </c>
      <c r="B30" s="55">
        <v>1</v>
      </c>
      <c r="C30" s="56">
        <v>2004</v>
      </c>
      <c r="D30" s="57" t="str">
        <f t="shared" si="6"/>
        <v>Transferverbindlichkeiten</v>
      </c>
    </row>
    <row r="31" spans="1:4" x14ac:dyDescent="0.2">
      <c r="A31" s="55">
        <v>1</v>
      </c>
      <c r="B31" s="55">
        <v>1</v>
      </c>
      <c r="C31" s="56">
        <v>2005</v>
      </c>
      <c r="D31" s="57" t="str">
        <f t="shared" si="6"/>
        <v>Interne Kontokorrente (Abrechnungskonten)</v>
      </c>
    </row>
    <row r="32" spans="1:4" x14ac:dyDescent="0.2">
      <c r="A32" s="55">
        <v>1</v>
      </c>
      <c r="B32" s="55">
        <v>1</v>
      </c>
      <c r="C32" s="56">
        <v>2006</v>
      </c>
      <c r="D32" s="57" t="str">
        <f t="shared" si="6"/>
        <v>Depotgelder und Kautionen</v>
      </c>
    </row>
    <row r="33" spans="1:4" x14ac:dyDescent="0.2">
      <c r="A33" s="55">
        <v>1</v>
      </c>
      <c r="B33" s="55">
        <v>1</v>
      </c>
      <c r="C33" s="56">
        <v>2009</v>
      </c>
      <c r="D33" s="57" t="str">
        <f t="shared" ref="D33:D41" si="7">IF(C33&lt;&gt;"",VLOOKUP(VALUE(C33),Sachgruppen,2,0),"")</f>
        <v>Übrige laufende Verbindlichkeiten</v>
      </c>
    </row>
    <row r="34" spans="1:4" x14ac:dyDescent="0.2">
      <c r="A34" s="55">
        <v>1</v>
      </c>
      <c r="B34" s="55">
        <v>3</v>
      </c>
      <c r="C34" s="56">
        <v>2010</v>
      </c>
      <c r="D34" s="57" t="str">
        <f t="shared" si="7"/>
        <v>Verbindlichkeiten gegenüber Finanzintermediären</v>
      </c>
    </row>
    <row r="35" spans="1:4" x14ac:dyDescent="0.2">
      <c r="A35" s="55">
        <v>1</v>
      </c>
      <c r="B35" s="55">
        <v>3</v>
      </c>
      <c r="C35" s="56">
        <v>2011</v>
      </c>
      <c r="D35" s="57" t="str">
        <f t="shared" si="7"/>
        <v>Verbindlichkeiten gegenüber Gemeinwesen und Zweckverbänden</v>
      </c>
    </row>
    <row r="36" spans="1:4" x14ac:dyDescent="0.2">
      <c r="A36" s="55">
        <v>1</v>
      </c>
      <c r="B36" s="55">
        <v>3</v>
      </c>
      <c r="C36" s="56">
        <v>2012</v>
      </c>
      <c r="D36" s="57" t="str">
        <f t="shared" si="7"/>
        <v>Verbindlichkeiten gegenüber konsolidierten Einheiten</v>
      </c>
    </row>
    <row r="37" spans="1:4" x14ac:dyDescent="0.2">
      <c r="A37" s="55">
        <v>1</v>
      </c>
      <c r="B37" s="55">
        <v>3</v>
      </c>
      <c r="C37" s="56">
        <v>2013</v>
      </c>
      <c r="D37" s="57" t="str">
        <f t="shared" si="7"/>
        <v>Verbindlichkeiten gegenüber selbständigen Einheiten</v>
      </c>
    </row>
    <row r="38" spans="1:4" x14ac:dyDescent="0.2">
      <c r="A38" s="55">
        <v>1</v>
      </c>
      <c r="B38" s="55">
        <v>3</v>
      </c>
      <c r="C38" s="56">
        <v>2014</v>
      </c>
      <c r="D38" s="57" t="str">
        <f t="shared" si="7"/>
        <v>Kurzfristiger Anteil langfristiger Verbindlichkeiten</v>
      </c>
    </row>
    <row r="39" spans="1:4" x14ac:dyDescent="0.2">
      <c r="A39" s="55">
        <v>1</v>
      </c>
      <c r="B39" s="55">
        <v>3</v>
      </c>
      <c r="C39" s="56">
        <v>2015</v>
      </c>
      <c r="D39" s="57" t="str">
        <f t="shared" si="7"/>
        <v>Kurzfristiger Anteil langfristiger Leasingverbindlichkeiten</v>
      </c>
    </row>
    <row r="40" spans="1:4" x14ac:dyDescent="0.2">
      <c r="A40" s="55">
        <v>1</v>
      </c>
      <c r="B40" s="55">
        <v>2</v>
      </c>
      <c r="C40" s="56">
        <v>2016</v>
      </c>
      <c r="D40" s="57" t="str">
        <f t="shared" si="7"/>
        <v>Kurzfristige derivative Finanzinstrumente</v>
      </c>
    </row>
    <row r="41" spans="1:4" x14ac:dyDescent="0.2">
      <c r="A41" s="55">
        <v>1</v>
      </c>
      <c r="B41" s="55">
        <v>3</v>
      </c>
      <c r="C41" s="56">
        <v>2019</v>
      </c>
      <c r="D41" s="57" t="str">
        <f t="shared" si="7"/>
        <v>Übrige kurzfristige Finanzverbindlichkeiten gegenüber Dritten</v>
      </c>
    </row>
    <row r="42" spans="1:4" x14ac:dyDescent="0.2">
      <c r="A42" s="55">
        <v>1</v>
      </c>
      <c r="B42" s="55">
        <v>1</v>
      </c>
      <c r="C42" s="56" t="s">
        <v>479</v>
      </c>
      <c r="D42" s="57" t="str">
        <f t="shared" si="0"/>
        <v>Passive RA Personalaufwand</v>
      </c>
    </row>
    <row r="43" spans="1:4" x14ac:dyDescent="0.2">
      <c r="A43" s="55">
        <v>1</v>
      </c>
      <c r="B43" s="55">
        <v>1</v>
      </c>
      <c r="C43" s="56" t="s">
        <v>480</v>
      </c>
      <c r="D43" s="57" t="str">
        <f t="shared" si="0"/>
        <v>Passive RA Sach- und übriger Betriebsaufwand</v>
      </c>
    </row>
    <row r="44" spans="1:4" x14ac:dyDescent="0.2">
      <c r="A44" s="55">
        <v>1</v>
      </c>
      <c r="B44" s="55">
        <v>1</v>
      </c>
      <c r="C44" s="56" t="s">
        <v>481</v>
      </c>
      <c r="D44" s="57" t="str">
        <f t="shared" si="0"/>
        <v>Passive RA Transfers der Erfolgsrechnung</v>
      </c>
    </row>
    <row r="45" spans="1:4" x14ac:dyDescent="0.2">
      <c r="A45" s="55">
        <v>1</v>
      </c>
      <c r="B45" s="55">
        <v>1</v>
      </c>
      <c r="C45" s="56" t="s">
        <v>482</v>
      </c>
      <c r="D45" s="57" t="str">
        <f t="shared" si="0"/>
        <v>Passive RA Finanzaufwand/Finanzertrag</v>
      </c>
    </row>
    <row r="46" spans="1:4" x14ac:dyDescent="0.2">
      <c r="A46" s="55">
        <v>1</v>
      </c>
      <c r="B46" s="55">
        <v>1</v>
      </c>
      <c r="C46" s="56" t="s">
        <v>483</v>
      </c>
      <c r="D46" s="57" t="str">
        <f t="shared" si="0"/>
        <v>Passive RA übriger betrieblicher Ertrag</v>
      </c>
    </row>
    <row r="47" spans="1:4" x14ac:dyDescent="0.2">
      <c r="A47" s="55">
        <v>1</v>
      </c>
      <c r="B47" s="55">
        <v>2</v>
      </c>
      <c r="C47" s="56" t="s">
        <v>484</v>
      </c>
      <c r="D47" s="57" t="str">
        <f t="shared" si="0"/>
        <v>Passive RA Investitionsrechnung</v>
      </c>
    </row>
    <row r="48" spans="1:4" x14ac:dyDescent="0.2">
      <c r="A48" s="55">
        <v>1</v>
      </c>
      <c r="B48" s="55">
        <v>1</v>
      </c>
      <c r="C48" s="56" t="s">
        <v>485</v>
      </c>
      <c r="D48" s="57" t="str">
        <f t="shared" si="0"/>
        <v>Kurzfristige Rückstellungen aus Mehrleistungen des Personals</v>
      </c>
    </row>
    <row r="49" spans="1:4" x14ac:dyDescent="0.2">
      <c r="A49" s="55">
        <v>1</v>
      </c>
      <c r="B49" s="55">
        <v>1</v>
      </c>
      <c r="C49" s="56" t="s">
        <v>486</v>
      </c>
      <c r="D49" s="57" t="str">
        <f t="shared" si="0"/>
        <v>Kurzfristige Rückstellungen für andere Ansprüche des Personals</v>
      </c>
    </row>
    <row r="50" spans="1:4" x14ac:dyDescent="0.2">
      <c r="A50" s="55">
        <v>1</v>
      </c>
      <c r="B50" s="55">
        <v>1</v>
      </c>
      <c r="C50" s="56" t="s">
        <v>487</v>
      </c>
      <c r="D50" s="57" t="str">
        <f t="shared" si="0"/>
        <v>Kurzfristige Rückstellungen für Prozesse</v>
      </c>
    </row>
    <row r="51" spans="1:4" x14ac:dyDescent="0.2">
      <c r="A51" s="55">
        <v>1</v>
      </c>
      <c r="B51" s="55">
        <v>1</v>
      </c>
      <c r="C51" s="56" t="s">
        <v>488</v>
      </c>
      <c r="D51" s="57" t="str">
        <f t="shared" si="0"/>
        <v>Kurzfristige Rückstellungen für nicht versicherte Schäden</v>
      </c>
    </row>
    <row r="52" spans="1:4" x14ac:dyDescent="0.2">
      <c r="A52" s="55">
        <v>1</v>
      </c>
      <c r="B52" s="55">
        <v>1</v>
      </c>
      <c r="C52" s="56" t="s">
        <v>489</v>
      </c>
      <c r="D52" s="57" t="str">
        <f t="shared" si="0"/>
        <v>Kurzfristige Rückstellungen für Bürgschaften und Garantieleistungen</v>
      </c>
    </row>
    <row r="53" spans="1:4" x14ac:dyDescent="0.2">
      <c r="A53" s="55">
        <v>1</v>
      </c>
      <c r="B53" s="55">
        <v>1</v>
      </c>
      <c r="C53" s="56" t="s">
        <v>490</v>
      </c>
      <c r="D53" s="57" t="str">
        <f t="shared" si="0"/>
        <v>Kurzfristige Rückstellungen aus übriger betriebliche Tätigkeit</v>
      </c>
    </row>
    <row r="54" spans="1:4" x14ac:dyDescent="0.2">
      <c r="A54" s="55">
        <v>1</v>
      </c>
      <c r="B54" s="55">
        <v>1</v>
      </c>
      <c r="C54" s="56" t="s">
        <v>491</v>
      </c>
      <c r="D54" s="57" t="str">
        <f t="shared" ref="D54:D88" si="8">IF(C54&lt;&gt;"",VLOOKUP(VALUE(C54),Sachgruppen,2,0),"")</f>
        <v>Kurzfristige Rückstellungen für Vorsorgeverpflichtungen</v>
      </c>
    </row>
    <row r="55" spans="1:4" x14ac:dyDescent="0.2">
      <c r="A55" s="55">
        <v>1</v>
      </c>
      <c r="B55" s="55">
        <v>1</v>
      </c>
      <c r="C55" s="56" t="s">
        <v>492</v>
      </c>
      <c r="D55" s="57" t="str">
        <f t="shared" si="8"/>
        <v>Kurzfristige Rückstellungen für Finanzaufwand</v>
      </c>
    </row>
    <row r="56" spans="1:4" x14ac:dyDescent="0.2">
      <c r="A56" s="55">
        <v>1</v>
      </c>
      <c r="B56" s="55">
        <v>2</v>
      </c>
      <c r="C56" s="56" t="s">
        <v>493</v>
      </c>
      <c r="D56" s="57" t="str">
        <f t="shared" si="8"/>
        <v>Kurzfristige Rückstellungen der Investitionsrechnung</v>
      </c>
    </row>
    <row r="57" spans="1:4" x14ac:dyDescent="0.2">
      <c r="A57" s="55">
        <v>1</v>
      </c>
      <c r="B57" s="55">
        <v>1</v>
      </c>
      <c r="C57" s="56" t="s">
        <v>494</v>
      </c>
      <c r="D57" s="57" t="str">
        <f t="shared" si="8"/>
        <v>Übrige kurzfristige Rückstellungen der Erfolgsrechnung</v>
      </c>
    </row>
    <row r="58" spans="1:4" x14ac:dyDescent="0.2">
      <c r="A58" s="55">
        <v>1</v>
      </c>
      <c r="B58" s="55">
        <v>3</v>
      </c>
      <c r="C58" s="56" t="s">
        <v>495</v>
      </c>
      <c r="D58" s="57" t="str">
        <f t="shared" si="8"/>
        <v>Hypotheken</v>
      </c>
    </row>
    <row r="59" spans="1:4" x14ac:dyDescent="0.2">
      <c r="A59" s="55">
        <v>1</v>
      </c>
      <c r="B59" s="55">
        <v>3</v>
      </c>
      <c r="C59" s="56" t="s">
        <v>496</v>
      </c>
      <c r="D59" s="57" t="str">
        <f t="shared" si="8"/>
        <v>Kassascheine</v>
      </c>
    </row>
    <row r="60" spans="1:4" x14ac:dyDescent="0.2">
      <c r="A60" s="55">
        <v>1</v>
      </c>
      <c r="B60" s="55">
        <v>3</v>
      </c>
      <c r="C60" s="56" t="s">
        <v>497</v>
      </c>
      <c r="D60" s="57" t="str">
        <f t="shared" si="8"/>
        <v>Anleihen</v>
      </c>
    </row>
    <row r="61" spans="1:4" x14ac:dyDescent="0.2">
      <c r="A61" s="55">
        <v>1</v>
      </c>
      <c r="B61" s="55">
        <v>3</v>
      </c>
      <c r="C61" s="56" t="s">
        <v>498</v>
      </c>
      <c r="D61" s="57" t="str">
        <f t="shared" si="8"/>
        <v>Darlehen, Schuldscheine</v>
      </c>
    </row>
    <row r="62" spans="1:4" x14ac:dyDescent="0.2">
      <c r="A62" s="55">
        <v>1</v>
      </c>
      <c r="B62" s="55">
        <v>3</v>
      </c>
      <c r="C62" s="56" t="s">
        <v>913</v>
      </c>
      <c r="D62" s="57" t="str">
        <f t="shared" ref="D62" si="9">IF(C62&lt;&gt;"",VLOOKUP(VALUE(C62),Sachgruppen,2,0),"")</f>
        <v>Langfristige derivative Finanzinstrumente</v>
      </c>
    </row>
    <row r="63" spans="1:4" x14ac:dyDescent="0.2">
      <c r="A63" s="55">
        <v>1</v>
      </c>
      <c r="B63" s="55">
        <v>3</v>
      </c>
      <c r="C63" s="56" t="s">
        <v>499</v>
      </c>
      <c r="D63" s="57" t="str">
        <f t="shared" si="8"/>
        <v>Leasingverträge</v>
      </c>
    </row>
    <row r="64" spans="1:4" x14ac:dyDescent="0.2">
      <c r="A64" s="55">
        <v>1</v>
      </c>
      <c r="B64" s="55">
        <v>3</v>
      </c>
      <c r="C64" s="56" t="s">
        <v>500</v>
      </c>
      <c r="D64" s="57" t="str">
        <f t="shared" si="8"/>
        <v>Übrige langfristige Finanzverbindlichkeiten</v>
      </c>
    </row>
    <row r="65" spans="1:4" x14ac:dyDescent="0.2">
      <c r="A65" s="55">
        <v>1</v>
      </c>
      <c r="B65" s="55">
        <v>1</v>
      </c>
      <c r="C65" s="56" t="s">
        <v>501</v>
      </c>
      <c r="D65" s="57" t="str">
        <f t="shared" si="8"/>
        <v>Langfristige Rückstellungen für Ansprüche des Personals</v>
      </c>
    </row>
    <row r="66" spans="1:4" x14ac:dyDescent="0.2">
      <c r="A66" s="55">
        <v>1</v>
      </c>
      <c r="B66" s="55">
        <v>1</v>
      </c>
      <c r="C66" s="56" t="s">
        <v>502</v>
      </c>
      <c r="D66" s="57" t="str">
        <f t="shared" si="8"/>
        <v>Langfristige Rückstellungen für Prozesse</v>
      </c>
    </row>
    <row r="67" spans="1:4" x14ac:dyDescent="0.2">
      <c r="A67" s="55">
        <v>1</v>
      </c>
      <c r="B67" s="55">
        <v>1</v>
      </c>
      <c r="C67" s="56" t="s">
        <v>503</v>
      </c>
      <c r="D67" s="57" t="str">
        <f t="shared" si="8"/>
        <v>Langfristige Rückstellungen für nicht versicherte Schäden</v>
      </c>
    </row>
    <row r="68" spans="1:4" x14ac:dyDescent="0.2">
      <c r="A68" s="55">
        <v>1</v>
      </c>
      <c r="B68" s="55">
        <v>1</v>
      </c>
      <c r="C68" s="56" t="s">
        <v>504</v>
      </c>
      <c r="D68" s="57" t="str">
        <f t="shared" si="8"/>
        <v>Langfristige Rückstellungen für Bürgschaften und Garantieleistungen</v>
      </c>
    </row>
    <row r="69" spans="1:4" x14ac:dyDescent="0.2">
      <c r="A69" s="55">
        <v>1</v>
      </c>
      <c r="B69" s="55">
        <v>1</v>
      </c>
      <c r="C69" s="56" t="s">
        <v>505</v>
      </c>
      <c r="D69" s="57" t="str">
        <f t="shared" si="8"/>
        <v>Langfristige Rückstellungen aus übriger betrieblicher Tätigkeit</v>
      </c>
    </row>
    <row r="70" spans="1:4" x14ac:dyDescent="0.2">
      <c r="A70" s="55">
        <v>1</v>
      </c>
      <c r="B70" s="55">
        <v>1</v>
      </c>
      <c r="C70" s="56" t="s">
        <v>506</v>
      </c>
      <c r="D70" s="57" t="str">
        <f t="shared" si="8"/>
        <v>Langfristige Rückstellungen für Vorsorgeverpflichtungen</v>
      </c>
    </row>
    <row r="71" spans="1:4" x14ac:dyDescent="0.2">
      <c r="A71" s="55">
        <v>1</v>
      </c>
      <c r="B71" s="55">
        <v>1</v>
      </c>
      <c r="C71" s="56" t="s">
        <v>507</v>
      </c>
      <c r="D71" s="57" t="str">
        <f t="shared" si="8"/>
        <v>Langfristige Rückstellungen für Finanzaufwand</v>
      </c>
    </row>
    <row r="72" spans="1:4" x14ac:dyDescent="0.2">
      <c r="A72" s="55">
        <v>1</v>
      </c>
      <c r="B72" s="55">
        <v>2</v>
      </c>
      <c r="C72" s="56" t="s">
        <v>508</v>
      </c>
      <c r="D72" s="57" t="str">
        <f t="shared" si="8"/>
        <v>Langfristige Rückstellungen der Investitionsrechnung</v>
      </c>
    </row>
    <row r="73" spans="1:4" x14ac:dyDescent="0.2">
      <c r="A73" s="55">
        <v>1</v>
      </c>
      <c r="B73" s="55">
        <v>1</v>
      </c>
      <c r="C73" s="56" t="s">
        <v>509</v>
      </c>
      <c r="D73" s="57" t="str">
        <f t="shared" si="8"/>
        <v>Übrige langfristige Rückstellungen der Erfolgsrechnung</v>
      </c>
    </row>
    <row r="74" spans="1:4" x14ac:dyDescent="0.2">
      <c r="A74" s="55">
        <v>1</v>
      </c>
      <c r="B74" s="55">
        <v>1</v>
      </c>
      <c r="C74" s="56" t="s">
        <v>510</v>
      </c>
      <c r="D74" s="57" t="str">
        <f t="shared" si="8"/>
        <v>Verbindlichkeiten gegenüber Fonds im Fremdkapital</v>
      </c>
    </row>
    <row r="75" spans="1:4" x14ac:dyDescent="0.2">
      <c r="A75" s="55">
        <v>1</v>
      </c>
      <c r="B75" s="55">
        <v>1</v>
      </c>
      <c r="C75" s="56" t="s">
        <v>511</v>
      </c>
      <c r="D75" s="57" t="str">
        <f t="shared" ref="D75" si="10">IF(C75&lt;&gt;"",VLOOKUP(VALUE(C75),Sachgruppen,2,0),"")</f>
        <v>Eigenkapital</v>
      </c>
    </row>
    <row r="76" spans="1:4" x14ac:dyDescent="0.2">
      <c r="A76" s="55">
        <v>1</v>
      </c>
      <c r="B76" s="55">
        <v>2</v>
      </c>
      <c r="C76" s="56" t="s">
        <v>792</v>
      </c>
      <c r="D76" s="57" t="str">
        <f t="shared" si="8"/>
        <v>Marktwertreserve auf Finanzinstrumenten</v>
      </c>
    </row>
    <row r="77" spans="1:4" x14ac:dyDescent="0.2">
      <c r="A77" s="55"/>
      <c r="B77" s="55">
        <v>1</v>
      </c>
      <c r="C77" s="56" t="s">
        <v>513</v>
      </c>
      <c r="D77" s="57" t="str">
        <f t="shared" si="8"/>
        <v>Personalaufwand</v>
      </c>
    </row>
    <row r="78" spans="1:4" x14ac:dyDescent="0.2">
      <c r="A78" s="55"/>
      <c r="B78" s="55">
        <v>1</v>
      </c>
      <c r="C78" s="56" t="s">
        <v>514</v>
      </c>
      <c r="D78" s="57" t="str">
        <f t="shared" si="8"/>
        <v>Sach- und übriger Betriebsaufwand</v>
      </c>
    </row>
    <row r="79" spans="1:4" x14ac:dyDescent="0.2">
      <c r="A79" s="55">
        <v>1</v>
      </c>
      <c r="B79" s="55">
        <v>1</v>
      </c>
      <c r="C79" s="56" t="s">
        <v>515</v>
      </c>
      <c r="D79" s="57" t="str">
        <f t="shared" si="8"/>
        <v>Abschreibungen Sachanlagen VV</v>
      </c>
    </row>
    <row r="80" spans="1:4" x14ac:dyDescent="0.2">
      <c r="A80" s="55">
        <v>1</v>
      </c>
      <c r="B80" s="55">
        <v>1</v>
      </c>
      <c r="C80" s="56" t="s">
        <v>517</v>
      </c>
      <c r="D80" s="57" t="str">
        <f t="shared" si="8"/>
        <v>Abschreibungen Immaterielle Anlagen</v>
      </c>
    </row>
    <row r="81" spans="1:4" x14ac:dyDescent="0.2">
      <c r="A81" s="55"/>
      <c r="B81" s="55">
        <v>1</v>
      </c>
      <c r="C81" s="56" t="s">
        <v>518</v>
      </c>
      <c r="D81" s="57" t="str">
        <f t="shared" si="8"/>
        <v>Zinsaufwand</v>
      </c>
    </row>
    <row r="82" spans="1:4" x14ac:dyDescent="0.2">
      <c r="A82" s="55">
        <v>1</v>
      </c>
      <c r="B82" s="55">
        <v>1</v>
      </c>
      <c r="C82" s="56" t="s">
        <v>597</v>
      </c>
      <c r="D82" s="57" t="str">
        <f t="shared" si="8"/>
        <v>Realisierte Verluste auf Finanzanlagen FV</v>
      </c>
    </row>
    <row r="83" spans="1:4" x14ac:dyDescent="0.2">
      <c r="A83" s="55">
        <v>1</v>
      </c>
      <c r="B83" s="55">
        <v>1</v>
      </c>
      <c r="C83" s="56" t="s">
        <v>598</v>
      </c>
      <c r="D83" s="57" t="str">
        <f t="shared" si="8"/>
        <v>Realisierte Verluste auf Sach- und immateriellen Anlagen FV</v>
      </c>
    </row>
    <row r="84" spans="1:4" x14ac:dyDescent="0.2">
      <c r="A84" s="55"/>
      <c r="B84" s="55">
        <v>1</v>
      </c>
      <c r="C84" s="56" t="s">
        <v>599</v>
      </c>
      <c r="D84" s="57" t="str">
        <f t="shared" si="8"/>
        <v>Übrige realisierte Verluste aus Finanzvermögen</v>
      </c>
    </row>
    <row r="85" spans="1:4" x14ac:dyDescent="0.2">
      <c r="A85" s="55"/>
      <c r="B85" s="55">
        <v>1</v>
      </c>
      <c r="C85" s="56" t="s">
        <v>519</v>
      </c>
      <c r="D85" s="57" t="str">
        <f t="shared" si="8"/>
        <v>Kapitalbeschaffungs- und Verwaltungskosten</v>
      </c>
    </row>
    <row r="86" spans="1:4" x14ac:dyDescent="0.2">
      <c r="A86" s="55"/>
      <c r="B86" s="55">
        <v>1</v>
      </c>
      <c r="C86" s="56" t="s">
        <v>520</v>
      </c>
      <c r="D86" s="57" t="str">
        <f t="shared" si="8"/>
        <v>Liegenschaftenaufwand Finanzvermögen</v>
      </c>
    </row>
    <row r="87" spans="1:4" x14ac:dyDescent="0.2">
      <c r="A87" s="55">
        <v>1</v>
      </c>
      <c r="B87" s="55">
        <v>1</v>
      </c>
      <c r="C87" s="56" t="s">
        <v>600</v>
      </c>
      <c r="D87" s="57" t="str">
        <f t="shared" si="8"/>
        <v>Wertberichtigungen übrige Finanzanlagen FV</v>
      </c>
    </row>
    <row r="88" spans="1:4" x14ac:dyDescent="0.2">
      <c r="A88" s="55">
        <v>1</v>
      </c>
      <c r="B88" s="55">
        <v>1</v>
      </c>
      <c r="C88" s="56" t="s">
        <v>601</v>
      </c>
      <c r="D88" s="57" t="str">
        <f t="shared" si="8"/>
        <v>Wertberichtigungen Sach- und immaterielle Anlagen FV</v>
      </c>
    </row>
    <row r="89" spans="1:4" x14ac:dyDescent="0.2">
      <c r="A89" s="55"/>
      <c r="B89" s="55">
        <v>1</v>
      </c>
      <c r="C89" s="56" t="s">
        <v>521</v>
      </c>
      <c r="D89" s="57" t="str">
        <f t="shared" ref="D89:D131" si="11">IF(C89&lt;&gt;"",VLOOKUP(VALUE(C89),Sachgruppen,2,0),"")</f>
        <v>Übriger Finanzaufwand</v>
      </c>
    </row>
    <row r="90" spans="1:4" x14ac:dyDescent="0.2">
      <c r="A90" s="55">
        <v>1</v>
      </c>
      <c r="B90" s="55">
        <v>1</v>
      </c>
      <c r="C90" s="56" t="s">
        <v>522</v>
      </c>
      <c r="D90" s="57" t="str">
        <f t="shared" si="11"/>
        <v>Einlagen in Spezialfinanzierungen und Fonds</v>
      </c>
    </row>
    <row r="91" spans="1:4" x14ac:dyDescent="0.2">
      <c r="A91" s="55"/>
      <c r="B91" s="55">
        <v>1</v>
      </c>
      <c r="C91" s="56" t="s">
        <v>523</v>
      </c>
      <c r="D91" s="57" t="str">
        <f t="shared" si="11"/>
        <v>Ertragsanteile an Dritte</v>
      </c>
    </row>
    <row r="92" spans="1:4" x14ac:dyDescent="0.2">
      <c r="A92" s="55"/>
      <c r="B92" s="55">
        <v>1</v>
      </c>
      <c r="C92" s="56" t="s">
        <v>524</v>
      </c>
      <c r="D92" s="57" t="str">
        <f t="shared" si="11"/>
        <v>Entschädigungen an Gemeinwesen</v>
      </c>
    </row>
    <row r="93" spans="1:4" x14ac:dyDescent="0.2">
      <c r="A93" s="55"/>
      <c r="B93" s="55">
        <v>1</v>
      </c>
      <c r="C93" s="56" t="s">
        <v>525</v>
      </c>
      <c r="D93" s="57" t="str">
        <f t="shared" si="11"/>
        <v>Finanz- und Lastenausgleich</v>
      </c>
    </row>
    <row r="94" spans="1:4" x14ac:dyDescent="0.2">
      <c r="A94" s="55"/>
      <c r="B94" s="55">
        <v>1</v>
      </c>
      <c r="C94" s="56" t="s">
        <v>526</v>
      </c>
      <c r="D94" s="57" t="str">
        <f t="shared" si="11"/>
        <v>Beiträge an Gemeinwesen und Dritte</v>
      </c>
    </row>
    <row r="95" spans="1:4" x14ac:dyDescent="0.2">
      <c r="A95" s="55">
        <v>1</v>
      </c>
      <c r="B95" s="55">
        <v>1</v>
      </c>
      <c r="C95" s="56" t="s">
        <v>527</v>
      </c>
      <c r="D95" s="57" t="str">
        <f t="shared" si="11"/>
        <v>Wertberichtigungen Darlehen VV</v>
      </c>
    </row>
    <row r="96" spans="1:4" x14ac:dyDescent="0.2">
      <c r="A96" s="55">
        <v>1</v>
      </c>
      <c r="B96" s="55">
        <v>1</v>
      </c>
      <c r="C96" s="56" t="s">
        <v>528</v>
      </c>
      <c r="D96" s="57" t="str">
        <f t="shared" si="11"/>
        <v>Wertberichtigungen Beteiligungen VV</v>
      </c>
    </row>
    <row r="97" spans="1:4" x14ac:dyDescent="0.2">
      <c r="A97" s="55">
        <v>1</v>
      </c>
      <c r="B97" s="55">
        <v>1</v>
      </c>
      <c r="C97" s="56" t="s">
        <v>529</v>
      </c>
      <c r="D97" s="57" t="str">
        <f t="shared" si="11"/>
        <v>Abschreibungen Investitionsbeiträge</v>
      </c>
    </row>
    <row r="98" spans="1:4" x14ac:dyDescent="0.2">
      <c r="A98" s="55"/>
      <c r="B98" s="55">
        <v>1</v>
      </c>
      <c r="C98" s="56" t="s">
        <v>530</v>
      </c>
      <c r="D98" s="57" t="str">
        <f t="shared" si="11"/>
        <v>Übriger Transferaufwand</v>
      </c>
    </row>
    <row r="99" spans="1:4" x14ac:dyDescent="0.2">
      <c r="A99" s="55"/>
      <c r="B99" s="55">
        <v>1</v>
      </c>
      <c r="C99" s="56" t="s">
        <v>531</v>
      </c>
      <c r="D99" s="57" t="str">
        <f t="shared" si="11"/>
        <v>Durchlaufende Beiträge</v>
      </c>
    </row>
    <row r="100" spans="1:4" x14ac:dyDescent="0.2">
      <c r="A100" s="55">
        <v>1</v>
      </c>
      <c r="B100" s="55">
        <v>1</v>
      </c>
      <c r="C100" s="56" t="s">
        <v>589</v>
      </c>
      <c r="D100" s="57" t="str">
        <f t="shared" si="11"/>
        <v>Einlagen in das Eigenkapital</v>
      </c>
    </row>
    <row r="101" spans="1:4" x14ac:dyDescent="0.2">
      <c r="A101" s="55">
        <v>1</v>
      </c>
      <c r="B101" s="55">
        <v>1</v>
      </c>
      <c r="C101" s="56" t="s">
        <v>532</v>
      </c>
      <c r="D101" s="57" t="str">
        <f t="shared" si="11"/>
        <v>Interne Verrechnungen</v>
      </c>
    </row>
    <row r="102" spans="1:4" x14ac:dyDescent="0.2">
      <c r="A102" s="55"/>
      <c r="B102" s="55">
        <v>1</v>
      </c>
      <c r="C102" s="56" t="s">
        <v>533</v>
      </c>
      <c r="D102" s="57" t="str">
        <f t="shared" si="11"/>
        <v>Fiskalertrag</v>
      </c>
    </row>
    <row r="103" spans="1:4" x14ac:dyDescent="0.2">
      <c r="A103" s="55"/>
      <c r="B103" s="55">
        <v>1</v>
      </c>
      <c r="C103" s="56" t="s">
        <v>534</v>
      </c>
      <c r="D103" s="57" t="str">
        <f t="shared" si="11"/>
        <v>Regalien und Konzessionen</v>
      </c>
    </row>
    <row r="104" spans="1:4" x14ac:dyDescent="0.2">
      <c r="A104" s="55"/>
      <c r="B104" s="55">
        <v>1</v>
      </c>
      <c r="C104" s="56" t="s">
        <v>535</v>
      </c>
      <c r="D104" s="57" t="str">
        <f t="shared" si="11"/>
        <v>Entgelte</v>
      </c>
    </row>
    <row r="105" spans="1:4" x14ac:dyDescent="0.2">
      <c r="A105" s="55"/>
      <c r="B105" s="55">
        <v>1</v>
      </c>
      <c r="C105" s="56" t="s">
        <v>593</v>
      </c>
      <c r="D105" s="57" t="str">
        <f t="shared" si="11"/>
        <v>Übrige betriebliche Erträge</v>
      </c>
    </row>
    <row r="106" spans="1:4" x14ac:dyDescent="0.2">
      <c r="A106" s="55">
        <v>1</v>
      </c>
      <c r="B106" s="55">
        <v>1</v>
      </c>
      <c r="C106" s="56" t="s">
        <v>594</v>
      </c>
      <c r="D106" s="57" t="str">
        <f t="shared" si="11"/>
        <v>Übertragungen in die Investitionsrechnung (Aktivierung Eigenleistungen)</v>
      </c>
    </row>
    <row r="107" spans="1:4" x14ac:dyDescent="0.2">
      <c r="A107" s="55">
        <v>1</v>
      </c>
      <c r="B107" s="55">
        <v>1</v>
      </c>
      <c r="C107" s="56" t="s">
        <v>595</v>
      </c>
      <c r="D107" s="57" t="str">
        <f t="shared" si="11"/>
        <v>Bestandesveränderungen</v>
      </c>
    </row>
    <row r="108" spans="1:4" x14ac:dyDescent="0.2">
      <c r="A108" s="55"/>
      <c r="B108" s="55">
        <v>1</v>
      </c>
      <c r="C108" s="56" t="s">
        <v>596</v>
      </c>
      <c r="D108" s="57" t="str">
        <f t="shared" ref="D108" si="12">IF(C108&lt;&gt;"",VLOOKUP(VALUE(C108),Sachgruppen,2,0),"")</f>
        <v>Übriger Ertrag</v>
      </c>
    </row>
    <row r="109" spans="1:4" s="149" customFormat="1" x14ac:dyDescent="0.2">
      <c r="A109" s="146"/>
      <c r="B109" s="146">
        <v>1</v>
      </c>
      <c r="C109" s="147" t="s">
        <v>1027</v>
      </c>
      <c r="D109" s="117" t="str">
        <f t="shared" si="11"/>
        <v>Aufwertungen VV</v>
      </c>
    </row>
    <row r="110" spans="1:4" s="149" customFormat="1" x14ac:dyDescent="0.2">
      <c r="A110" s="146"/>
      <c r="B110" s="146">
        <v>1</v>
      </c>
      <c r="C110" s="147" t="s">
        <v>536</v>
      </c>
      <c r="D110" s="117" t="str">
        <f t="shared" si="11"/>
        <v>Zinsertrag</v>
      </c>
    </row>
    <row r="111" spans="1:4" s="149" customFormat="1" x14ac:dyDescent="0.2">
      <c r="A111" s="146">
        <v>1</v>
      </c>
      <c r="B111" s="146">
        <v>1</v>
      </c>
      <c r="C111" s="147" t="s">
        <v>602</v>
      </c>
      <c r="D111" s="117" t="str">
        <f t="shared" si="11"/>
        <v>Gewinne aus Verkäufen von Finanzanlagen FV</v>
      </c>
    </row>
    <row r="112" spans="1:4" s="149" customFormat="1" x14ac:dyDescent="0.2">
      <c r="A112" s="146">
        <v>1</v>
      </c>
      <c r="B112" s="146">
        <v>1</v>
      </c>
      <c r="C112" s="147" t="s">
        <v>603</v>
      </c>
      <c r="D112" s="117" t="str">
        <f t="shared" si="11"/>
        <v>Gewinne aus Verkäufen von Sach- und immateriellen Anlagen FV</v>
      </c>
    </row>
    <row r="113" spans="1:4" s="149" customFormat="1" x14ac:dyDescent="0.2">
      <c r="A113" s="146"/>
      <c r="B113" s="146">
        <v>1</v>
      </c>
      <c r="C113" s="147" t="s">
        <v>604</v>
      </c>
      <c r="D113" s="117" t="str">
        <f t="shared" si="11"/>
        <v>Übrige realisierte Gewinne aus Finanzvermögen</v>
      </c>
    </row>
    <row r="114" spans="1:4" s="149" customFormat="1" x14ac:dyDescent="0.2">
      <c r="A114" s="146"/>
      <c r="B114" s="146">
        <v>1</v>
      </c>
      <c r="C114" s="147" t="s">
        <v>537</v>
      </c>
      <c r="D114" s="117" t="str">
        <f t="shared" si="11"/>
        <v>Beteiligungsertrag FV</v>
      </c>
    </row>
    <row r="115" spans="1:4" s="149" customFormat="1" x14ac:dyDescent="0.2">
      <c r="A115" s="146"/>
      <c r="B115" s="146">
        <v>1</v>
      </c>
      <c r="C115" s="147" t="s">
        <v>538</v>
      </c>
      <c r="D115" s="117" t="str">
        <f t="shared" si="11"/>
        <v>Liegenschaftenertrag FV</v>
      </c>
    </row>
    <row r="116" spans="1:4" s="149" customFormat="1" x14ac:dyDescent="0.2">
      <c r="A116" s="146">
        <v>1</v>
      </c>
      <c r="B116" s="146">
        <v>1</v>
      </c>
      <c r="C116" s="147" t="s">
        <v>605</v>
      </c>
      <c r="D116" s="117" t="str">
        <f t="shared" si="11"/>
        <v>Wertberichtigungen übrige Finanzanlagen FV</v>
      </c>
    </row>
    <row r="117" spans="1:4" s="149" customFormat="1" x14ac:dyDescent="0.2">
      <c r="A117" s="146">
        <v>1</v>
      </c>
      <c r="B117" s="146">
        <v>1</v>
      </c>
      <c r="C117" s="147" t="s">
        <v>606</v>
      </c>
      <c r="D117" s="117" t="str">
        <f t="shared" si="11"/>
        <v>Wertberichtigungen Darlehen FV</v>
      </c>
    </row>
    <row r="118" spans="1:4" s="149" customFormat="1" x14ac:dyDescent="0.2">
      <c r="A118" s="146">
        <v>1</v>
      </c>
      <c r="B118" s="146">
        <v>1</v>
      </c>
      <c r="C118" s="147" t="s">
        <v>607</v>
      </c>
      <c r="D118" s="117" t="str">
        <f t="shared" si="11"/>
        <v>Wertberichtigungen Beteiligungen FV</v>
      </c>
    </row>
    <row r="119" spans="1:4" s="149" customFormat="1" x14ac:dyDescent="0.2">
      <c r="A119" s="146">
        <v>1</v>
      </c>
      <c r="B119" s="146">
        <v>1</v>
      </c>
      <c r="C119" s="147" t="s">
        <v>608</v>
      </c>
      <c r="D119" s="117" t="str">
        <f t="shared" si="11"/>
        <v>Wertberichtigungen Liegenschaften FV</v>
      </c>
    </row>
    <row r="120" spans="1:4" s="149" customFormat="1" x14ac:dyDescent="0.2">
      <c r="A120" s="146">
        <v>1</v>
      </c>
      <c r="B120" s="146">
        <v>1</v>
      </c>
      <c r="C120" s="147" t="s">
        <v>609</v>
      </c>
      <c r="D120" s="117" t="str">
        <f t="shared" si="11"/>
        <v>Wertberichtigungen übrige Sach- und immaterielle Anlagen FV</v>
      </c>
    </row>
    <row r="121" spans="1:4" s="149" customFormat="1" x14ac:dyDescent="0.2">
      <c r="A121" s="146"/>
      <c r="B121" s="146">
        <v>1</v>
      </c>
      <c r="C121" s="147" t="s">
        <v>539</v>
      </c>
      <c r="D121" s="117" t="str">
        <f t="shared" si="11"/>
        <v>Finanzertrag aus Darlehen und Beteiligungen des VV</v>
      </c>
    </row>
    <row r="122" spans="1:4" s="149" customFormat="1" x14ac:dyDescent="0.2">
      <c r="A122" s="146"/>
      <c r="B122" s="146">
        <v>1</v>
      </c>
      <c r="C122" s="147" t="s">
        <v>540</v>
      </c>
      <c r="D122" s="117" t="str">
        <f t="shared" si="11"/>
        <v>Finanzertrag von öffentlichen Unternehmungen (VV)</v>
      </c>
    </row>
    <row r="123" spans="1:4" s="149" customFormat="1" x14ac:dyDescent="0.2">
      <c r="A123" s="146"/>
      <c r="B123" s="146">
        <v>1</v>
      </c>
      <c r="C123" s="147" t="s">
        <v>541</v>
      </c>
      <c r="D123" s="117" t="str">
        <f t="shared" si="11"/>
        <v>Liegenschaftenertrag Verwaltungsvermögen</v>
      </c>
    </row>
    <row r="124" spans="1:4" s="149" customFormat="1" x14ac:dyDescent="0.2">
      <c r="A124" s="146"/>
      <c r="B124" s="146">
        <v>1</v>
      </c>
      <c r="C124" s="147" t="s">
        <v>542</v>
      </c>
      <c r="D124" s="117" t="str">
        <f t="shared" si="11"/>
        <v>Erträge von gemieteten Liegenschaften</v>
      </c>
    </row>
    <row r="125" spans="1:4" s="154" customFormat="1" x14ac:dyDescent="0.2">
      <c r="A125" s="150">
        <v>1</v>
      </c>
      <c r="B125" s="150">
        <v>1</v>
      </c>
      <c r="C125" s="151" t="s">
        <v>592</v>
      </c>
      <c r="D125" s="152" t="str">
        <f t="shared" ref="D125" si="13">IF(C125&lt;&gt;"",VLOOKUP(VALUE(C125),Sachgruppen,2,0),"")</f>
        <v>Aufwertungen VV (altes Konto)</v>
      </c>
    </row>
    <row r="126" spans="1:4" x14ac:dyDescent="0.2">
      <c r="A126" s="55"/>
      <c r="B126" s="55">
        <v>1</v>
      </c>
      <c r="C126" s="56" t="s">
        <v>790</v>
      </c>
      <c r="D126" s="57" t="str">
        <f t="shared" si="11"/>
        <v>Übrige Finanzerträge</v>
      </c>
    </row>
    <row r="127" spans="1:4" x14ac:dyDescent="0.2">
      <c r="A127" s="55">
        <v>1</v>
      </c>
      <c r="B127" s="55">
        <v>1</v>
      </c>
      <c r="C127" s="56" t="s">
        <v>543</v>
      </c>
      <c r="D127" s="57" t="str">
        <f t="shared" si="11"/>
        <v>Entnahmen aus Spezialfinanzierungen und Fonds</v>
      </c>
    </row>
    <row r="128" spans="1:4" x14ac:dyDescent="0.2">
      <c r="A128" s="55"/>
      <c r="B128" s="55">
        <v>1</v>
      </c>
      <c r="C128" s="56" t="s">
        <v>544</v>
      </c>
      <c r="D128" s="57" t="str">
        <f t="shared" si="11"/>
        <v>Ertragsanteile von Dritten</v>
      </c>
    </row>
    <row r="129" spans="1:4" x14ac:dyDescent="0.2">
      <c r="A129" s="55"/>
      <c r="B129" s="55">
        <v>1</v>
      </c>
      <c r="C129" s="56" t="s">
        <v>545</v>
      </c>
      <c r="D129" s="57" t="str">
        <f t="shared" si="11"/>
        <v>Entschädigungen von öffentlichen Gemeinwesen</v>
      </c>
    </row>
    <row r="130" spans="1:4" x14ac:dyDescent="0.2">
      <c r="A130" s="55"/>
      <c r="B130" s="55">
        <v>1</v>
      </c>
      <c r="C130" s="56" t="s">
        <v>546</v>
      </c>
      <c r="D130" s="57" t="str">
        <f t="shared" si="11"/>
        <v>Finanz- und Lastenausgleich</v>
      </c>
    </row>
    <row r="131" spans="1:4" x14ac:dyDescent="0.2">
      <c r="A131" s="55"/>
      <c r="B131" s="55">
        <v>1</v>
      </c>
      <c r="C131" s="56" t="s">
        <v>547</v>
      </c>
      <c r="D131" s="57" t="str">
        <f t="shared" si="11"/>
        <v>Beiträge von öffentlichen Gemeinwesen und Dritten</v>
      </c>
    </row>
    <row r="132" spans="1:4" x14ac:dyDescent="0.2">
      <c r="A132" s="55"/>
      <c r="B132" s="55">
        <v>1</v>
      </c>
      <c r="C132" s="56" t="s">
        <v>548</v>
      </c>
      <c r="D132" s="57" t="str">
        <f t="shared" ref="D132:D164" si="14">IF(C132&lt;&gt;"",VLOOKUP(VALUE(C132),Sachgruppen,2,0),"")</f>
        <v>Übriger Transferertrag</v>
      </c>
    </row>
    <row r="133" spans="1:4" x14ac:dyDescent="0.2">
      <c r="A133" s="55"/>
      <c r="B133" s="55">
        <v>1</v>
      </c>
      <c r="C133" s="56" t="s">
        <v>549</v>
      </c>
      <c r="D133" s="57" t="str">
        <f t="shared" si="14"/>
        <v>Durchlaufende Beiträge</v>
      </c>
    </row>
    <row r="134" spans="1:4" x14ac:dyDescent="0.2">
      <c r="A134" s="55">
        <v>1</v>
      </c>
      <c r="B134" s="55">
        <v>1</v>
      </c>
      <c r="C134" s="56" t="s">
        <v>611</v>
      </c>
      <c r="D134" s="57" t="str">
        <f t="shared" si="14"/>
        <v>Entnahmen aus dem Eigenkapital</v>
      </c>
    </row>
    <row r="135" spans="1:4" x14ac:dyDescent="0.2">
      <c r="A135" s="55">
        <v>1</v>
      </c>
      <c r="B135" s="55">
        <v>1</v>
      </c>
      <c r="C135" s="56" t="s">
        <v>550</v>
      </c>
      <c r="D135" s="57" t="str">
        <f t="shared" si="14"/>
        <v>Interne Verrechnungen</v>
      </c>
    </row>
    <row r="136" spans="1:4" x14ac:dyDescent="0.2">
      <c r="A136" s="55"/>
      <c r="B136" s="55">
        <v>2</v>
      </c>
      <c r="C136" s="56" t="s">
        <v>551</v>
      </c>
      <c r="D136" s="57" t="str">
        <f t="shared" si="14"/>
        <v>Sachanlagen</v>
      </c>
    </row>
    <row r="137" spans="1:4" x14ac:dyDescent="0.2">
      <c r="A137" s="55"/>
      <c r="B137" s="55">
        <v>2</v>
      </c>
      <c r="C137" s="56" t="s">
        <v>552</v>
      </c>
      <c r="D137" s="57" t="str">
        <f t="shared" si="14"/>
        <v>Investitionsausgaben auf Rechnung Dritter</v>
      </c>
    </row>
    <row r="138" spans="1:4" x14ac:dyDescent="0.2">
      <c r="A138" s="55"/>
      <c r="B138" s="55">
        <v>2</v>
      </c>
      <c r="C138" s="56" t="s">
        <v>553</v>
      </c>
      <c r="D138" s="57" t="str">
        <f t="shared" si="14"/>
        <v>Immaterielle Anlagen</v>
      </c>
    </row>
    <row r="139" spans="1:4" x14ac:dyDescent="0.2">
      <c r="A139" s="55"/>
      <c r="B139" s="55">
        <v>2</v>
      </c>
      <c r="C139" s="56" t="s">
        <v>554</v>
      </c>
      <c r="D139" s="57" t="str">
        <f t="shared" si="14"/>
        <v>Darlehen</v>
      </c>
    </row>
    <row r="140" spans="1:4" x14ac:dyDescent="0.2">
      <c r="A140" s="55"/>
      <c r="B140" s="55">
        <v>2</v>
      </c>
      <c r="C140" s="56" t="s">
        <v>555</v>
      </c>
      <c r="D140" s="57" t="str">
        <f t="shared" si="14"/>
        <v>Beteiligungen und Grundkapitalien</v>
      </c>
    </row>
    <row r="141" spans="1:4" x14ac:dyDescent="0.2">
      <c r="A141" s="55"/>
      <c r="B141" s="55">
        <v>2</v>
      </c>
      <c r="C141" s="56" t="s">
        <v>556</v>
      </c>
      <c r="D141" s="57" t="str">
        <f t="shared" si="14"/>
        <v>Eigene Investitionsbeiträge</v>
      </c>
    </row>
    <row r="142" spans="1:4" x14ac:dyDescent="0.2">
      <c r="A142" s="55"/>
      <c r="B142" s="55">
        <v>2</v>
      </c>
      <c r="C142" s="56" t="s">
        <v>557</v>
      </c>
      <c r="D142" s="57" t="str">
        <f t="shared" si="14"/>
        <v>Durchlaufende Investitionsbeiträge</v>
      </c>
    </row>
    <row r="143" spans="1:4" x14ac:dyDescent="0.2">
      <c r="A143" s="55">
        <v>1</v>
      </c>
      <c r="B143" s="55">
        <v>2</v>
      </c>
      <c r="C143" s="56" t="s">
        <v>558</v>
      </c>
      <c r="D143" s="57" t="str">
        <f t="shared" si="14"/>
        <v>Übertrag an Bilanz</v>
      </c>
    </row>
    <row r="144" spans="1:4" x14ac:dyDescent="0.2">
      <c r="A144" s="55">
        <v>1</v>
      </c>
      <c r="B144" s="55">
        <v>2</v>
      </c>
      <c r="C144" s="56" t="s">
        <v>559</v>
      </c>
      <c r="D144" s="57" t="str">
        <f t="shared" si="14"/>
        <v>Übertragung von Sachanlagen in das Finanzvermögen</v>
      </c>
    </row>
    <row r="145" spans="1:4" x14ac:dyDescent="0.2">
      <c r="A145" s="55"/>
      <c r="B145" s="55">
        <v>2</v>
      </c>
      <c r="C145" s="56" t="s">
        <v>560</v>
      </c>
      <c r="D145" s="57" t="str">
        <f t="shared" si="14"/>
        <v>Rückerstattungen von Investitionsausgaben auf Rechnung Dritter</v>
      </c>
    </row>
    <row r="146" spans="1:4" x14ac:dyDescent="0.2">
      <c r="A146" s="55">
        <v>1</v>
      </c>
      <c r="B146" s="55">
        <v>2</v>
      </c>
      <c r="C146" s="56" t="s">
        <v>561</v>
      </c>
      <c r="D146" s="57" t="str">
        <f t="shared" si="14"/>
        <v>Übertragung von immateriellen Anlagen in das Finanzvermögen</v>
      </c>
    </row>
    <row r="147" spans="1:4" x14ac:dyDescent="0.2">
      <c r="A147" s="55"/>
      <c r="B147" s="55">
        <v>2</v>
      </c>
      <c r="C147" s="56" t="s">
        <v>562</v>
      </c>
      <c r="D147" s="57" t="str">
        <f t="shared" si="14"/>
        <v>Investitionsbeiträge für eigene Rechnung</v>
      </c>
    </row>
    <row r="148" spans="1:4" x14ac:dyDescent="0.2">
      <c r="A148" s="55">
        <v>1</v>
      </c>
      <c r="B148" s="55">
        <v>2</v>
      </c>
      <c r="C148" s="56" t="s">
        <v>791</v>
      </c>
      <c r="D148" s="57" t="str">
        <f t="shared" ref="D148" si="15">IF(C148&lt;&gt;"",VLOOKUP(VALUE(C148),Sachgruppen,2,0),"")</f>
        <v>Entnahmen aus Fonds überkommunaler Strassenbau</v>
      </c>
    </row>
    <row r="149" spans="1:4" x14ac:dyDescent="0.2">
      <c r="A149" s="55">
        <v>1</v>
      </c>
      <c r="B149" s="55">
        <v>2</v>
      </c>
      <c r="C149" s="56" t="s">
        <v>716</v>
      </c>
      <c r="D149" s="57" t="str">
        <f t="shared" si="14"/>
        <v>Entnahmen aus Fonds</v>
      </c>
    </row>
    <row r="150" spans="1:4" x14ac:dyDescent="0.2">
      <c r="A150" s="55"/>
      <c r="B150" s="55">
        <v>2</v>
      </c>
      <c r="C150" s="56" t="s">
        <v>563</v>
      </c>
      <c r="D150" s="57" t="str">
        <f t="shared" si="14"/>
        <v>Rückzahlung von Darlehen</v>
      </c>
    </row>
    <row r="151" spans="1:4" x14ac:dyDescent="0.2">
      <c r="A151" s="55">
        <v>1</v>
      </c>
      <c r="B151" s="55">
        <v>2</v>
      </c>
      <c r="C151" s="56" t="s">
        <v>564</v>
      </c>
      <c r="D151" s="57" t="str">
        <f t="shared" si="14"/>
        <v>Übertragung von Beteiligungen in das Finanzvermögen</v>
      </c>
    </row>
    <row r="152" spans="1:4" x14ac:dyDescent="0.2">
      <c r="A152" s="55"/>
      <c r="B152" s="55">
        <v>2</v>
      </c>
      <c r="C152" s="56" t="s">
        <v>565</v>
      </c>
      <c r="D152" s="57" t="str">
        <f t="shared" si="14"/>
        <v>Rückzahlung eigener Investitionsbeiträge</v>
      </c>
    </row>
    <row r="153" spans="1:4" x14ac:dyDescent="0.2">
      <c r="A153" s="55"/>
      <c r="B153" s="55">
        <v>2</v>
      </c>
      <c r="C153" s="56" t="s">
        <v>566</v>
      </c>
      <c r="D153" s="57" t="str">
        <f t="shared" si="14"/>
        <v>Durchlaufende Investitionsbeiträge</v>
      </c>
    </row>
    <row r="154" spans="1:4" x14ac:dyDescent="0.2">
      <c r="A154" s="55">
        <v>1</v>
      </c>
      <c r="B154" s="55">
        <v>2</v>
      </c>
      <c r="C154" s="56" t="s">
        <v>567</v>
      </c>
      <c r="D154" s="57" t="str">
        <f t="shared" si="14"/>
        <v>Übertrag an Bilanz</v>
      </c>
    </row>
    <row r="155" spans="1:4" x14ac:dyDescent="0.2">
      <c r="A155" s="55"/>
      <c r="B155" s="55">
        <v>2</v>
      </c>
      <c r="C155" s="56" t="s">
        <v>568</v>
      </c>
      <c r="D155" s="57" t="str">
        <f t="shared" si="14"/>
        <v>Investitionen in Sach- und immaterielle Anlagen</v>
      </c>
    </row>
    <row r="156" spans="1:4" x14ac:dyDescent="0.2">
      <c r="A156" s="55"/>
      <c r="B156" s="55">
        <v>2</v>
      </c>
      <c r="C156" s="56" t="s">
        <v>569</v>
      </c>
      <c r="D156" s="57" t="str">
        <f t="shared" si="14"/>
        <v>Erwerbs- und Verkaufsnebenkosten von Grundstücken (liquiditätswirksam)</v>
      </c>
    </row>
    <row r="157" spans="1:4" x14ac:dyDescent="0.2">
      <c r="A157" s="55">
        <v>1</v>
      </c>
      <c r="B157" s="55">
        <v>2</v>
      </c>
      <c r="C157" s="56" t="s">
        <v>570</v>
      </c>
      <c r="D157" s="57" t="str">
        <f t="shared" si="14"/>
        <v>Erwerbs- und Verkaufsnebenkosten von Grundstücken (nicht liquiditätswirksam)</v>
      </c>
    </row>
    <row r="158" spans="1:4" x14ac:dyDescent="0.2">
      <c r="A158" s="55"/>
      <c r="B158" s="55">
        <v>2</v>
      </c>
      <c r="C158" s="56" t="s">
        <v>571</v>
      </c>
      <c r="D158" s="57" t="str">
        <f t="shared" si="14"/>
        <v>Erwerbs- und Verkaufsnebenkosten von Gebäuden (liquiditätswirksam)</v>
      </c>
    </row>
    <row r="159" spans="1:4" x14ac:dyDescent="0.2">
      <c r="A159" s="55">
        <v>1</v>
      </c>
      <c r="B159" s="55">
        <v>2</v>
      </c>
      <c r="C159" s="56" t="s">
        <v>572</v>
      </c>
      <c r="D159" s="57" t="str">
        <f t="shared" si="14"/>
        <v>Erwerbs- und Verkaufsnebenkosten von Gebäuden (nicht liquiditätswirksam)</v>
      </c>
    </row>
    <row r="160" spans="1:4" x14ac:dyDescent="0.2">
      <c r="A160" s="55"/>
      <c r="B160" s="55">
        <v>2</v>
      </c>
      <c r="C160" s="56" t="s">
        <v>573</v>
      </c>
      <c r="D160" s="57" t="str">
        <f t="shared" si="14"/>
        <v>Erwerbs- und Verkaufsnebenkosten von Mobilien (liquiditätswirksam)</v>
      </c>
    </row>
    <row r="161" spans="1:4" x14ac:dyDescent="0.2">
      <c r="A161" s="55">
        <v>1</v>
      </c>
      <c r="B161" s="55">
        <v>2</v>
      </c>
      <c r="C161" s="56" t="s">
        <v>574</v>
      </c>
      <c r="D161" s="57" t="str">
        <f t="shared" si="14"/>
        <v>Erwerbs- und Verkaufsnebenkosten von Mobilien (nicht liquiditätswirksam)</v>
      </c>
    </row>
    <row r="162" spans="1:4" x14ac:dyDescent="0.2">
      <c r="A162" s="55"/>
      <c r="B162" s="55">
        <v>2</v>
      </c>
      <c r="C162" s="56" t="s">
        <v>575</v>
      </c>
      <c r="D162" s="57" t="str">
        <f t="shared" si="14"/>
        <v>Erwerbs- und Verkaufsnebenkosten von übrigen Sach- und immateriellen Anlagen (liquiditätswirksam)</v>
      </c>
    </row>
    <row r="163" spans="1:4" x14ac:dyDescent="0.2">
      <c r="A163" s="55">
        <v>1</v>
      </c>
      <c r="B163" s="55">
        <v>2</v>
      </c>
      <c r="C163" s="56" t="s">
        <v>576</v>
      </c>
      <c r="D163" s="57" t="str">
        <f t="shared" si="14"/>
        <v>Erwerbs- und Verkaufsnebenkosten von übrigen Sach- und immateriellen Anlagen (nicht liquiditätswirksam)</v>
      </c>
    </row>
    <row r="164" spans="1:4" x14ac:dyDescent="0.2">
      <c r="A164" s="55">
        <v>1</v>
      </c>
      <c r="B164" s="55">
        <v>2</v>
      </c>
      <c r="C164" s="56" t="s">
        <v>577</v>
      </c>
      <c r="D164" s="57" t="str">
        <f t="shared" si="14"/>
        <v>Übertragung von Sach- und immateriellen Anlagen aus dem VV</v>
      </c>
    </row>
    <row r="165" spans="1:4" x14ac:dyDescent="0.2">
      <c r="A165" s="55">
        <v>1</v>
      </c>
      <c r="B165" s="55">
        <v>2</v>
      </c>
      <c r="C165" s="56" t="s">
        <v>578</v>
      </c>
      <c r="D165" s="57" t="str">
        <f t="shared" ref="D165:D177" si="16">IF(C165&lt;&gt;"",VLOOKUP(VALUE(C165),Sachgruppen,2,0),"")</f>
        <v>Übertragung von realisierten Gewinnen aus Sach- und immateriellen Anlagen in die Erfolgsrechnung</v>
      </c>
    </row>
    <row r="166" spans="1:4" x14ac:dyDescent="0.2">
      <c r="A166" s="55">
        <v>1</v>
      </c>
      <c r="B166" s="55">
        <v>2</v>
      </c>
      <c r="C166" s="56" t="s">
        <v>579</v>
      </c>
      <c r="D166" s="57" t="str">
        <f t="shared" si="16"/>
        <v>Übertrag an Bilanz</v>
      </c>
    </row>
    <row r="167" spans="1:4" x14ac:dyDescent="0.2">
      <c r="A167" s="55"/>
      <c r="B167" s="55">
        <v>2</v>
      </c>
      <c r="C167" s="56" t="s">
        <v>580</v>
      </c>
      <c r="D167" s="57" t="str">
        <f t="shared" si="16"/>
        <v>Verkauf von Sach- und immateriellen Anlagen</v>
      </c>
    </row>
    <row r="168" spans="1:4" x14ac:dyDescent="0.2">
      <c r="A168" s="55"/>
      <c r="B168" s="55">
        <v>2</v>
      </c>
      <c r="C168" s="56" t="s">
        <v>581</v>
      </c>
      <c r="D168" s="57" t="str">
        <f t="shared" si="16"/>
        <v>Beiträge Dritter für Sach- und immaterielle Anlagen</v>
      </c>
    </row>
    <row r="169" spans="1:4" x14ac:dyDescent="0.2">
      <c r="A169" s="55">
        <v>1</v>
      </c>
      <c r="B169" s="55">
        <v>2</v>
      </c>
      <c r="C169" s="56" t="s">
        <v>582</v>
      </c>
      <c r="D169" s="57" t="str">
        <f t="shared" si="16"/>
        <v>Übertragung von Sach- und immateriellen Anlagen ins Verwaltungsvermögen</v>
      </c>
    </row>
    <row r="170" spans="1:4" x14ac:dyDescent="0.2">
      <c r="A170" s="55">
        <v>1</v>
      </c>
      <c r="B170" s="55">
        <v>2</v>
      </c>
      <c r="C170" s="56" t="s">
        <v>583</v>
      </c>
      <c r="D170" s="57" t="str">
        <f t="shared" si="16"/>
        <v>Übertragung von realisierten Verlusten aus Sach- und immateriellen Anlagen in die Erfolgsrechnung</v>
      </c>
    </row>
    <row r="171" spans="1:4" x14ac:dyDescent="0.2">
      <c r="A171" s="55">
        <v>1</v>
      </c>
      <c r="B171" s="55">
        <v>2</v>
      </c>
      <c r="C171" s="56" t="s">
        <v>584</v>
      </c>
      <c r="D171" s="57" t="str">
        <f t="shared" si="16"/>
        <v>Übertrag an Bilanz</v>
      </c>
    </row>
    <row r="172" spans="1:4" x14ac:dyDescent="0.2">
      <c r="A172" s="55">
        <v>1</v>
      </c>
      <c r="B172" s="55">
        <v>1</v>
      </c>
      <c r="C172" s="56" t="s">
        <v>614</v>
      </c>
      <c r="D172" s="57" t="str">
        <f t="shared" ref="D172" si="17">IF(C172&lt;&gt;"",VLOOKUP(VALUE(C172),Sachgruppen,2,0),"")</f>
        <v>Ertragsüberschuss</v>
      </c>
    </row>
    <row r="173" spans="1:4" x14ac:dyDescent="0.2">
      <c r="A173" s="55">
        <v>1</v>
      </c>
      <c r="B173" s="55">
        <v>1</v>
      </c>
      <c r="C173" s="56" t="s">
        <v>615</v>
      </c>
      <c r="D173" s="57" t="str">
        <f t="shared" si="16"/>
        <v>Aufwandüberschuss</v>
      </c>
    </row>
    <row r="174" spans="1:4" x14ac:dyDescent="0.2">
      <c r="D174" s="10" t="str">
        <f t="shared" si="16"/>
        <v/>
      </c>
    </row>
    <row r="175" spans="1:4" x14ac:dyDescent="0.2">
      <c r="D175" s="10" t="str">
        <f t="shared" si="16"/>
        <v/>
      </c>
    </row>
    <row r="176" spans="1:4" x14ac:dyDescent="0.2">
      <c r="D176" s="10" t="str">
        <f t="shared" si="16"/>
        <v/>
      </c>
    </row>
    <row r="177" spans="4:4" x14ac:dyDescent="0.2">
      <c r="D177" s="10" t="str">
        <f t="shared" si="16"/>
        <v/>
      </c>
    </row>
  </sheetData>
  <pageMargins left="0.70866141732283472" right="0.70866141732283472" top="0.59055118110236227" bottom="0.59055118110236227" header="0.31496062992125984" footer="0.31496062992125984"/>
  <pageSetup paperSize="9" scale="92" fitToHeight="0" orientation="portrait" r:id="rId1"/>
  <headerFooter>
    <oddFooter>&amp;L&amp;8&amp;F&amp;R&amp;8Seite &amp;P von &amp;N  /  01.05.2024/GF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2:M908"/>
  <sheetViews>
    <sheetView zoomScale="110" zoomScaleNormal="110" workbookViewId="0">
      <pane ySplit="6" topLeftCell="A7" activePane="bottomLeft" state="frozen"/>
      <selection pane="bottomLeft" activeCell="A2" sqref="A2"/>
    </sheetView>
  </sheetViews>
  <sheetFormatPr baseColWidth="10" defaultColWidth="11" defaultRowHeight="11.25" x14ac:dyDescent="0.2"/>
  <cols>
    <col min="1" max="1" width="3.5" style="10" bestFit="1" customWidth="1"/>
    <col min="2" max="2" width="9.625" style="12" customWidth="1"/>
    <col min="3" max="3" width="69.25" style="10" customWidth="1"/>
    <col min="4" max="6" width="10.625" style="11" customWidth="1"/>
    <col min="7" max="7" width="3.625" style="10" customWidth="1"/>
    <col min="8" max="8" width="9.625" style="10" customWidth="1"/>
    <col min="9" max="10" width="10.625" style="11" customWidth="1"/>
    <col min="11" max="12" width="11" style="11"/>
    <col min="13" max="13" width="50.25" style="10" bestFit="1" customWidth="1"/>
    <col min="14" max="16384" width="11" style="10"/>
  </cols>
  <sheetData>
    <row r="2" spans="1:10" ht="15.75" x14ac:dyDescent="0.2">
      <c r="A2" s="45" t="s">
        <v>808</v>
      </c>
      <c r="B2" s="45"/>
      <c r="C2" s="45"/>
      <c r="D2" s="45"/>
      <c r="E2" s="45"/>
      <c r="F2" s="45"/>
      <c r="H2" s="62"/>
    </row>
    <row r="3" spans="1:10" ht="12.75" x14ac:dyDescent="0.2">
      <c r="A3" s="63"/>
      <c r="B3" s="64"/>
      <c r="H3" s="62"/>
    </row>
    <row r="4" spans="1:10" ht="12.75" x14ac:dyDescent="0.2">
      <c r="A4" s="65"/>
      <c r="B4" s="66"/>
      <c r="C4" s="57"/>
      <c r="D4" s="58"/>
      <c r="E4" s="58"/>
      <c r="F4" s="67">
        <f>SUM(F7:F908)</f>
        <v>0</v>
      </c>
      <c r="H4" s="62"/>
    </row>
    <row r="5" spans="1:10" x14ac:dyDescent="0.2">
      <c r="A5" s="57"/>
      <c r="B5" s="68"/>
      <c r="C5" s="57"/>
      <c r="D5" s="58"/>
      <c r="E5" s="58"/>
      <c r="F5" s="58"/>
      <c r="H5" s="62" t="s">
        <v>769</v>
      </c>
    </row>
    <row r="6" spans="1:10" x14ac:dyDescent="0.2">
      <c r="A6" s="53" t="s">
        <v>618</v>
      </c>
      <c r="B6" s="69" t="s">
        <v>1</v>
      </c>
      <c r="C6" s="53" t="s">
        <v>0</v>
      </c>
      <c r="D6" s="54" t="s">
        <v>625</v>
      </c>
      <c r="E6" s="54" t="s">
        <v>617</v>
      </c>
      <c r="F6" s="54" t="s">
        <v>619</v>
      </c>
      <c r="H6" s="87" t="s">
        <v>1</v>
      </c>
      <c r="I6" s="46" t="s">
        <v>625</v>
      </c>
      <c r="J6" s="46" t="s">
        <v>617</v>
      </c>
    </row>
    <row r="7" spans="1:10" x14ac:dyDescent="0.2">
      <c r="A7" s="57" t="str">
        <f>IF(LEN($B7)=4,LEFT($B7,3),IF(LEN($B7)=3,LEFT($B7,2),IF(LEN($B7)=2,LEFT($B7,1),"")))</f>
        <v/>
      </c>
      <c r="B7" s="68">
        <v>1</v>
      </c>
      <c r="C7" s="57" t="s">
        <v>458</v>
      </c>
      <c r="D7" s="58">
        <f t="shared" ref="D7:D8" si="0">IF(LEN(B7)&lt;4,SUMIF(SgNr,$B7,SgAnfBestand),SUMIF(DeKontoNr,B7,DeAnfBestand))</f>
        <v>0</v>
      </c>
      <c r="E7" s="58">
        <f t="shared" ref="E7:E8" si="1">IF(LEN(B7)&lt;4,SUMIF(SgNr,$B7,SgEndBestand),IF(B7&lt;3000,D7+SUMIF(DeKontoNr,B7,DeBuchBetrag),SUMIF(DeKontoNr,B7,DeBuchBetrag)))</f>
        <v>0</v>
      </c>
      <c r="F7" s="58">
        <f>IF(OR(B7=1,B7=3,B7=5,B7=7,B7=9000),E7-D7,IF(OR(B7=2,B7=4,B7=6,B7=8,B7=9001),-(E7-D7),""))</f>
        <v>0</v>
      </c>
      <c r="H7" s="88"/>
      <c r="I7" s="46"/>
      <c r="J7" s="46"/>
    </row>
    <row r="8" spans="1:10" x14ac:dyDescent="0.2">
      <c r="A8" s="57" t="str">
        <f t="shared" ref="A8:A68" si="2">IF(LEN($B8)=4,LEFT($B8,3),IF(LEN($B8)=3,LEFT($B8,2),IF(LEN($B8)=2,LEFT($B8,1),"")))</f>
        <v>1</v>
      </c>
      <c r="B8" s="68">
        <v>10</v>
      </c>
      <c r="C8" s="117" t="s">
        <v>904</v>
      </c>
      <c r="D8" s="58">
        <f t="shared" si="0"/>
        <v>0</v>
      </c>
      <c r="E8" s="58">
        <f t="shared" si="1"/>
        <v>0</v>
      </c>
      <c r="F8" s="58" t="str">
        <f t="shared" ref="F8:F68" si="3">IF(OR(B8=1,B8=3,B8=5,B8=7,B8=9000),E8-D8,IF(OR(B8=2,B8=4,B8=6,B8=8,B8=9001),-(E8-D8),""))</f>
        <v/>
      </c>
      <c r="H8" s="89">
        <v>1</v>
      </c>
      <c r="I8" s="47">
        <f>SUMIF(SgNr,$H8,SgAnfBestand)</f>
        <v>0</v>
      </c>
      <c r="J8" s="47">
        <f>SUMIF(SgNr,$H8,SgEndBestand)</f>
        <v>0</v>
      </c>
    </row>
    <row r="9" spans="1:10" x14ac:dyDescent="0.2">
      <c r="A9" s="57" t="str">
        <f t="shared" si="2"/>
        <v>10</v>
      </c>
      <c r="B9" s="68">
        <v>100</v>
      </c>
      <c r="C9" s="57" t="s">
        <v>267</v>
      </c>
      <c r="D9" s="58">
        <f t="shared" ref="D9:D69" si="4">IF(LEN(B9)&lt;4,SUMIF(SgNr,$B9,SgAnfBestand),SUMIF(DeKontoNr,B9,DeAnfBestand))</f>
        <v>0</v>
      </c>
      <c r="E9" s="58">
        <f t="shared" ref="E9:E69" si="5">IF(LEN(B9)&lt;4,SUMIF(SgNr,$B9,SgEndBestand),IF(B9&lt;3000,D9+SUMIF(DeKontoNr,B9,DeBuchBetrag),SUMIF(DeKontoNr,B9,DeBuchBetrag)))</f>
        <v>0</v>
      </c>
      <c r="F9" s="58" t="str">
        <f t="shared" si="3"/>
        <v/>
      </c>
      <c r="H9" s="89">
        <v>2</v>
      </c>
      <c r="I9" s="47">
        <f>SUMIF(SgNr,$H9,SgAnfBestand)</f>
        <v>0</v>
      </c>
      <c r="J9" s="47">
        <f>SUMIF(SgNr,$H9,SgEndBestand)</f>
        <v>0</v>
      </c>
    </row>
    <row r="10" spans="1:10" x14ac:dyDescent="0.2">
      <c r="A10" s="57" t="str">
        <f t="shared" si="2"/>
        <v>100</v>
      </c>
      <c r="B10" s="68">
        <v>1000</v>
      </c>
      <c r="C10" s="57" t="s">
        <v>268</v>
      </c>
      <c r="D10" s="58">
        <f t="shared" si="4"/>
        <v>0</v>
      </c>
      <c r="E10" s="58">
        <f t="shared" si="5"/>
        <v>0</v>
      </c>
      <c r="F10" s="58" t="str">
        <f t="shared" si="3"/>
        <v/>
      </c>
      <c r="H10" s="89"/>
      <c r="I10" s="90">
        <f>I8-I9</f>
        <v>0</v>
      </c>
      <c r="J10" s="90">
        <f>J8-J9</f>
        <v>0</v>
      </c>
    </row>
    <row r="11" spans="1:10" x14ac:dyDescent="0.2">
      <c r="A11" s="57" t="str">
        <f t="shared" si="2"/>
        <v>100</v>
      </c>
      <c r="B11" s="68">
        <v>1001</v>
      </c>
      <c r="C11" s="57" t="s">
        <v>269</v>
      </c>
      <c r="D11" s="58">
        <f t="shared" si="4"/>
        <v>0</v>
      </c>
      <c r="E11" s="58">
        <f t="shared" si="5"/>
        <v>0</v>
      </c>
      <c r="F11" s="58" t="str">
        <f t="shared" si="3"/>
        <v/>
      </c>
      <c r="H11" s="89"/>
      <c r="I11" s="47"/>
      <c r="J11" s="47"/>
    </row>
    <row r="12" spans="1:10" x14ac:dyDescent="0.2">
      <c r="A12" s="57" t="str">
        <f t="shared" si="2"/>
        <v>100</v>
      </c>
      <c r="B12" s="68">
        <v>1002</v>
      </c>
      <c r="C12" s="57" t="s">
        <v>270</v>
      </c>
      <c r="D12" s="58">
        <f t="shared" si="4"/>
        <v>0</v>
      </c>
      <c r="E12" s="58">
        <f t="shared" si="5"/>
        <v>0</v>
      </c>
      <c r="F12" s="58" t="str">
        <f t="shared" si="3"/>
        <v/>
      </c>
      <c r="H12" s="89">
        <v>3</v>
      </c>
      <c r="I12" s="47">
        <f>SUMIF(SgNr,$H12,SgAnfBestand)</f>
        <v>0</v>
      </c>
      <c r="J12" s="47">
        <f>SUMIF(SgNr,$H12,SgEndBestand)</f>
        <v>0</v>
      </c>
    </row>
    <row r="13" spans="1:10" x14ac:dyDescent="0.2">
      <c r="A13" s="57" t="str">
        <f t="shared" si="2"/>
        <v>100</v>
      </c>
      <c r="B13" s="68">
        <v>1003</v>
      </c>
      <c r="C13" s="57" t="s">
        <v>271</v>
      </c>
      <c r="D13" s="58">
        <f t="shared" si="4"/>
        <v>0</v>
      </c>
      <c r="E13" s="58">
        <f t="shared" si="5"/>
        <v>0</v>
      </c>
      <c r="F13" s="58" t="str">
        <f t="shared" si="3"/>
        <v/>
      </c>
      <c r="H13" s="89">
        <v>4</v>
      </c>
      <c r="I13" s="47">
        <f>SUMIF(SgNr,$H13,SgAnfBestand)</f>
        <v>0</v>
      </c>
      <c r="J13" s="47">
        <f>SUMIF(SgNr,$H13,SgEndBestand)</f>
        <v>0</v>
      </c>
    </row>
    <row r="14" spans="1:10" x14ac:dyDescent="0.2">
      <c r="A14" s="57" t="str">
        <f t="shared" si="2"/>
        <v>100</v>
      </c>
      <c r="B14" s="68">
        <v>1004</v>
      </c>
      <c r="C14" s="57" t="s">
        <v>272</v>
      </c>
      <c r="D14" s="58">
        <f t="shared" si="4"/>
        <v>0</v>
      </c>
      <c r="E14" s="58">
        <f t="shared" si="5"/>
        <v>0</v>
      </c>
      <c r="F14" s="58" t="str">
        <f t="shared" si="3"/>
        <v/>
      </c>
      <c r="H14" s="89">
        <v>9000</v>
      </c>
      <c r="I14" s="47">
        <f>SUMIF(SgSachgruppe,$H14,SgAnfBestand)</f>
        <v>0</v>
      </c>
      <c r="J14" s="47">
        <f>SUMIF(SgSachgruppe,$H14,SgEndBestand)</f>
        <v>0</v>
      </c>
    </row>
    <row r="15" spans="1:10" x14ac:dyDescent="0.2">
      <c r="A15" s="57" t="str">
        <f t="shared" si="2"/>
        <v>100</v>
      </c>
      <c r="B15" s="68">
        <v>1009</v>
      </c>
      <c r="C15" s="57" t="s">
        <v>273</v>
      </c>
      <c r="D15" s="58">
        <f t="shared" si="4"/>
        <v>0</v>
      </c>
      <c r="E15" s="58">
        <f t="shared" si="5"/>
        <v>0</v>
      </c>
      <c r="F15" s="58" t="str">
        <f t="shared" si="3"/>
        <v/>
      </c>
      <c r="H15" s="89">
        <v>9001</v>
      </c>
      <c r="I15" s="47">
        <f>SUMIF(SgSachgruppe,$H15,SgAnfBestand)</f>
        <v>0</v>
      </c>
      <c r="J15" s="47">
        <f>SUMIF(SgSachgruppe,$H15,SgEndBestand)</f>
        <v>0</v>
      </c>
    </row>
    <row r="16" spans="1:10" x14ac:dyDescent="0.2">
      <c r="A16" s="57" t="str">
        <f t="shared" si="2"/>
        <v>10</v>
      </c>
      <c r="B16" s="68">
        <v>101</v>
      </c>
      <c r="C16" s="57" t="s">
        <v>274</v>
      </c>
      <c r="D16" s="58">
        <f t="shared" si="4"/>
        <v>0</v>
      </c>
      <c r="E16" s="58">
        <f t="shared" si="5"/>
        <v>0</v>
      </c>
      <c r="F16" s="58" t="str">
        <f t="shared" si="3"/>
        <v/>
      </c>
      <c r="H16" s="89"/>
      <c r="I16" s="90">
        <f>I12-I13+I14-I15</f>
        <v>0</v>
      </c>
      <c r="J16" s="90">
        <f>J12-J13+J14-J15</f>
        <v>0</v>
      </c>
    </row>
    <row r="17" spans="1:13" x14ac:dyDescent="0.2">
      <c r="A17" s="57" t="str">
        <f t="shared" si="2"/>
        <v>101</v>
      </c>
      <c r="B17" s="68">
        <v>1010</v>
      </c>
      <c r="C17" s="57" t="s">
        <v>275</v>
      </c>
      <c r="D17" s="58">
        <f t="shared" si="4"/>
        <v>0</v>
      </c>
      <c r="E17" s="58">
        <f t="shared" si="5"/>
        <v>0</v>
      </c>
      <c r="F17" s="58" t="str">
        <f t="shared" si="3"/>
        <v/>
      </c>
      <c r="H17" s="89"/>
      <c r="I17" s="47"/>
      <c r="J17" s="47"/>
    </row>
    <row r="18" spans="1:13" x14ac:dyDescent="0.2">
      <c r="A18" s="57" t="str">
        <f t="shared" si="2"/>
        <v>101</v>
      </c>
      <c r="B18" s="68">
        <v>1011</v>
      </c>
      <c r="C18" s="57" t="s">
        <v>276</v>
      </c>
      <c r="D18" s="58">
        <f t="shared" si="4"/>
        <v>0</v>
      </c>
      <c r="E18" s="58">
        <f t="shared" si="5"/>
        <v>0</v>
      </c>
      <c r="F18" s="58" t="str">
        <f t="shared" si="3"/>
        <v/>
      </c>
      <c r="H18" s="89">
        <v>5</v>
      </c>
      <c r="I18" s="47">
        <f>SUMIF(SgNr,$H18,SgAnfBestand)</f>
        <v>0</v>
      </c>
      <c r="J18" s="47">
        <f>SUMIF(SgNr,$H18,SgEndBestand)</f>
        <v>0</v>
      </c>
    </row>
    <row r="19" spans="1:13" x14ac:dyDescent="0.2">
      <c r="A19" s="57" t="str">
        <f t="shared" si="2"/>
        <v>101</v>
      </c>
      <c r="B19" s="68">
        <v>1012</v>
      </c>
      <c r="C19" s="57" t="s">
        <v>277</v>
      </c>
      <c r="D19" s="58">
        <f t="shared" si="4"/>
        <v>0</v>
      </c>
      <c r="E19" s="58">
        <f t="shared" si="5"/>
        <v>0</v>
      </c>
      <c r="F19" s="58" t="str">
        <f t="shared" si="3"/>
        <v/>
      </c>
      <c r="H19" s="89">
        <v>6</v>
      </c>
      <c r="I19" s="47">
        <f>SUMIF(SgNr,$H19,SgAnfBestand)</f>
        <v>0</v>
      </c>
      <c r="J19" s="47">
        <f>SUMIF(SgNr,$H19,SgEndBestand)</f>
        <v>0</v>
      </c>
    </row>
    <row r="20" spans="1:13" x14ac:dyDescent="0.2">
      <c r="A20" s="57" t="str">
        <f t="shared" si="2"/>
        <v>101</v>
      </c>
      <c r="B20" s="68">
        <v>1013</v>
      </c>
      <c r="C20" s="57" t="s">
        <v>278</v>
      </c>
      <c r="D20" s="58">
        <f t="shared" si="4"/>
        <v>0</v>
      </c>
      <c r="E20" s="58">
        <f t="shared" si="5"/>
        <v>0</v>
      </c>
      <c r="F20" s="58" t="str">
        <f t="shared" si="3"/>
        <v/>
      </c>
      <c r="H20" s="89"/>
      <c r="I20" s="90">
        <f>I18-I19</f>
        <v>0</v>
      </c>
      <c r="J20" s="90">
        <f>J18-J19</f>
        <v>0</v>
      </c>
    </row>
    <row r="21" spans="1:13" x14ac:dyDescent="0.2">
      <c r="A21" s="57" t="str">
        <f t="shared" si="2"/>
        <v>101</v>
      </c>
      <c r="B21" s="68">
        <v>1014</v>
      </c>
      <c r="C21" s="57" t="s">
        <v>279</v>
      </c>
      <c r="D21" s="58">
        <f t="shared" si="4"/>
        <v>0</v>
      </c>
      <c r="E21" s="58">
        <f t="shared" si="5"/>
        <v>0</v>
      </c>
      <c r="F21" s="58" t="str">
        <f t="shared" si="3"/>
        <v/>
      </c>
      <c r="H21" s="89"/>
      <c r="I21" s="47"/>
      <c r="J21" s="47"/>
    </row>
    <row r="22" spans="1:13" x14ac:dyDescent="0.2">
      <c r="A22" s="57" t="str">
        <f t="shared" si="2"/>
        <v>101</v>
      </c>
      <c r="B22" s="68">
        <v>1015</v>
      </c>
      <c r="C22" s="57" t="s">
        <v>833</v>
      </c>
      <c r="D22" s="58">
        <f t="shared" si="4"/>
        <v>0</v>
      </c>
      <c r="E22" s="58">
        <f t="shared" si="5"/>
        <v>0</v>
      </c>
      <c r="F22" s="58" t="str">
        <f t="shared" si="3"/>
        <v/>
      </c>
      <c r="H22" s="89">
        <v>7</v>
      </c>
      <c r="I22" s="47">
        <f>SUMIF(SgNr,$H22,SgAnfBestand)</f>
        <v>0</v>
      </c>
      <c r="J22" s="47">
        <f>SUMIF(SgNr,$H22,SgEndBestand)</f>
        <v>0</v>
      </c>
    </row>
    <row r="23" spans="1:13" x14ac:dyDescent="0.2">
      <c r="A23" s="57" t="str">
        <f t="shared" si="2"/>
        <v>101</v>
      </c>
      <c r="B23" s="68">
        <v>1016</v>
      </c>
      <c r="C23" s="57" t="s">
        <v>280</v>
      </c>
      <c r="D23" s="58">
        <f t="shared" si="4"/>
        <v>0</v>
      </c>
      <c r="E23" s="58">
        <f t="shared" si="5"/>
        <v>0</v>
      </c>
      <c r="F23" s="58" t="str">
        <f t="shared" si="3"/>
        <v/>
      </c>
      <c r="H23" s="89">
        <v>8</v>
      </c>
      <c r="I23" s="47">
        <f>SUMIF(SgNr,$H23,SgAnfBestand)</f>
        <v>0</v>
      </c>
      <c r="J23" s="47">
        <f>SUMIF(SgNr,$H23,SgEndBestand)</f>
        <v>0</v>
      </c>
    </row>
    <row r="24" spans="1:13" x14ac:dyDescent="0.2">
      <c r="A24" s="57" t="str">
        <f t="shared" si="2"/>
        <v>101</v>
      </c>
      <c r="B24" s="68">
        <v>1019</v>
      </c>
      <c r="C24" s="57" t="s">
        <v>281</v>
      </c>
      <c r="D24" s="58">
        <f t="shared" si="4"/>
        <v>0</v>
      </c>
      <c r="E24" s="58">
        <f t="shared" si="5"/>
        <v>0</v>
      </c>
      <c r="F24" s="58" t="str">
        <f t="shared" si="3"/>
        <v/>
      </c>
      <c r="H24" s="89"/>
      <c r="I24" s="90">
        <f>I22-I23</f>
        <v>0</v>
      </c>
      <c r="J24" s="90">
        <f>J22-J23</f>
        <v>0</v>
      </c>
    </row>
    <row r="25" spans="1:13" x14ac:dyDescent="0.2">
      <c r="A25" s="57" t="str">
        <f t="shared" si="2"/>
        <v>10</v>
      </c>
      <c r="B25" s="68">
        <v>102</v>
      </c>
      <c r="C25" s="57" t="s">
        <v>282</v>
      </c>
      <c r="D25" s="58">
        <f t="shared" si="4"/>
        <v>0</v>
      </c>
      <c r="E25" s="58">
        <f t="shared" si="5"/>
        <v>0</v>
      </c>
      <c r="F25" s="58" t="str">
        <f t="shared" si="3"/>
        <v/>
      </c>
    </row>
    <row r="26" spans="1:13" x14ac:dyDescent="0.2">
      <c r="A26" s="57" t="str">
        <f t="shared" si="2"/>
        <v>102</v>
      </c>
      <c r="B26" s="68">
        <v>1020</v>
      </c>
      <c r="C26" s="57" t="s">
        <v>283</v>
      </c>
      <c r="D26" s="58">
        <f t="shared" si="4"/>
        <v>0</v>
      </c>
      <c r="E26" s="58">
        <f t="shared" si="5"/>
        <v>0</v>
      </c>
      <c r="F26" s="58" t="str">
        <f t="shared" si="3"/>
        <v/>
      </c>
    </row>
    <row r="27" spans="1:13" x14ac:dyDescent="0.2">
      <c r="A27" s="57" t="str">
        <f t="shared" si="2"/>
        <v>102</v>
      </c>
      <c r="B27" s="68">
        <v>1022</v>
      </c>
      <c r="C27" s="57" t="s">
        <v>284</v>
      </c>
      <c r="D27" s="58">
        <f t="shared" si="4"/>
        <v>0</v>
      </c>
      <c r="E27" s="58">
        <f t="shared" si="5"/>
        <v>0</v>
      </c>
      <c r="F27" s="58" t="str">
        <f t="shared" si="3"/>
        <v/>
      </c>
      <c r="H27" s="62" t="s">
        <v>723</v>
      </c>
      <c r="I27" s="70"/>
      <c r="J27" s="70"/>
    </row>
    <row r="28" spans="1:13" x14ac:dyDescent="0.2">
      <c r="A28" s="57" t="str">
        <f t="shared" si="2"/>
        <v>102</v>
      </c>
      <c r="B28" s="68">
        <v>1023</v>
      </c>
      <c r="C28" s="57" t="s">
        <v>285</v>
      </c>
      <c r="D28" s="58">
        <f t="shared" ref="D28:D29" si="6">IF(LEN(B28)&lt;4,SUMIF(SgNr,$B28,SgAnfBestand),SUMIF(DeKontoNr,B28,DeAnfBestand))</f>
        <v>0</v>
      </c>
      <c r="E28" s="58">
        <f t="shared" ref="E28:E29" si="7">IF(LEN(B28)&lt;4,SUMIF(SgNr,$B28,SgEndBestand),IF(B28&lt;3000,D28+SUMIF(DeKontoNr,B28,DeBuchBetrag),SUMIF(DeKontoNr,B28,DeBuchBetrag)))</f>
        <v>0</v>
      </c>
      <c r="F28" s="58" t="str">
        <f t="shared" ref="F28:F29" si="8">IF(OR(B28=1,B28=3,B28=5,B28=7,B28=9000),E28-D28,IF(OR(B28=2,B28=4,B28=6,B28=8,B28=9001),-(E28-D28),""))</f>
        <v/>
      </c>
      <c r="H28" s="71"/>
      <c r="I28" s="72"/>
      <c r="J28" s="72"/>
      <c r="K28" s="72"/>
      <c r="L28" s="72"/>
      <c r="M28" s="73"/>
    </row>
    <row r="29" spans="1:13" x14ac:dyDescent="0.2">
      <c r="A29" s="57" t="str">
        <f t="shared" si="2"/>
        <v>102</v>
      </c>
      <c r="B29" s="68">
        <v>1026</v>
      </c>
      <c r="C29" s="57" t="s">
        <v>912</v>
      </c>
      <c r="D29" s="58">
        <f t="shared" si="6"/>
        <v>0</v>
      </c>
      <c r="E29" s="58">
        <f t="shared" si="7"/>
        <v>0</v>
      </c>
      <c r="F29" s="58" t="str">
        <f t="shared" si="8"/>
        <v/>
      </c>
      <c r="H29" s="74" t="s">
        <v>732</v>
      </c>
      <c r="M29" s="75"/>
    </row>
    <row r="30" spans="1:13" x14ac:dyDescent="0.2">
      <c r="A30" s="57" t="str">
        <f t="shared" si="2"/>
        <v>102</v>
      </c>
      <c r="B30" s="68">
        <v>1029</v>
      </c>
      <c r="C30" s="57" t="s">
        <v>286</v>
      </c>
      <c r="D30" s="58">
        <f t="shared" si="4"/>
        <v>0</v>
      </c>
      <c r="E30" s="58">
        <f t="shared" si="5"/>
        <v>0</v>
      </c>
      <c r="F30" s="58" t="str">
        <f t="shared" si="3"/>
        <v/>
      </c>
      <c r="H30" s="76">
        <v>14</v>
      </c>
      <c r="I30" s="11">
        <f>SUMIF(SgSachgruppe,$H30,SgAnfBestand)</f>
        <v>0</v>
      </c>
      <c r="K30" s="11" t="str">
        <f>IF(F27&lt;&gt;"",VLOOKUP(F27,Sachgruppen,2,0),"")</f>
        <v/>
      </c>
      <c r="M30" s="75" t="str">
        <f>IF(H30&lt;&gt;"",VLOOKUP(H30,Sachgruppen,2,0),"")</f>
        <v>Verwaltungsvermögen (VV)</v>
      </c>
    </row>
    <row r="31" spans="1:13" x14ac:dyDescent="0.2">
      <c r="A31" s="57" t="str">
        <f t="shared" si="2"/>
        <v>10</v>
      </c>
      <c r="B31" s="68">
        <v>104</v>
      </c>
      <c r="C31" s="57" t="s">
        <v>834</v>
      </c>
      <c r="D31" s="58">
        <f t="shared" si="4"/>
        <v>0</v>
      </c>
      <c r="E31" s="58">
        <f t="shared" si="5"/>
        <v>0</v>
      </c>
      <c r="F31" s="58" t="str">
        <f t="shared" si="3"/>
        <v/>
      </c>
      <c r="H31" s="76"/>
      <c r="I31" s="77">
        <f>SUM(I30:I30)</f>
        <v>0</v>
      </c>
      <c r="L31" s="11">
        <f>I31</f>
        <v>0</v>
      </c>
      <c r="M31" s="78" t="s">
        <v>728</v>
      </c>
    </row>
    <row r="32" spans="1:13" x14ac:dyDescent="0.2">
      <c r="A32" s="57" t="str">
        <f t="shared" si="2"/>
        <v>104</v>
      </c>
      <c r="B32" s="68">
        <v>1040</v>
      </c>
      <c r="C32" s="57" t="s">
        <v>835</v>
      </c>
      <c r="D32" s="58">
        <f t="shared" si="4"/>
        <v>0</v>
      </c>
      <c r="E32" s="58">
        <f t="shared" si="5"/>
        <v>0</v>
      </c>
      <c r="F32" s="58" t="str">
        <f t="shared" si="3"/>
        <v/>
      </c>
      <c r="H32" s="74" t="s">
        <v>742</v>
      </c>
      <c r="M32" s="75"/>
    </row>
    <row r="33" spans="1:13" x14ac:dyDescent="0.2">
      <c r="A33" s="57" t="str">
        <f t="shared" si="2"/>
        <v>104</v>
      </c>
      <c r="B33" s="68">
        <v>1041</v>
      </c>
      <c r="C33" s="57" t="s">
        <v>836</v>
      </c>
      <c r="D33" s="58">
        <f t="shared" si="4"/>
        <v>0</v>
      </c>
      <c r="E33" s="58">
        <f t="shared" si="5"/>
        <v>0</v>
      </c>
      <c r="F33" s="58" t="str">
        <f t="shared" si="3"/>
        <v/>
      </c>
      <c r="H33" s="76">
        <v>50</v>
      </c>
      <c r="J33" s="11">
        <f t="shared" ref="J33:J39" si="9">SUMIF(SgSachgruppe,$H33,SgEndBestand)</f>
        <v>0</v>
      </c>
      <c r="M33" s="75" t="str">
        <f t="shared" ref="M33:M39" si="10">IF(H33&lt;&gt;"",VLOOKUP(H33,Sachgruppen,2,0),"")</f>
        <v>Sachanlagen</v>
      </c>
    </row>
    <row r="34" spans="1:13" x14ac:dyDescent="0.2">
      <c r="A34" s="57" t="str">
        <f t="shared" si="2"/>
        <v>104</v>
      </c>
      <c r="B34" s="68">
        <v>1043</v>
      </c>
      <c r="C34" s="57" t="s">
        <v>837</v>
      </c>
      <c r="D34" s="58">
        <f t="shared" si="4"/>
        <v>0</v>
      </c>
      <c r="E34" s="58">
        <f t="shared" si="5"/>
        <v>0</v>
      </c>
      <c r="F34" s="58" t="str">
        <f t="shared" si="3"/>
        <v/>
      </c>
      <c r="H34" s="76">
        <v>51</v>
      </c>
      <c r="J34" s="11">
        <f t="shared" si="9"/>
        <v>0</v>
      </c>
      <c r="M34" s="75" t="str">
        <f t="shared" si="10"/>
        <v>Investitionsausgaben auf Rechnung Dritter</v>
      </c>
    </row>
    <row r="35" spans="1:13" x14ac:dyDescent="0.2">
      <c r="A35" s="57" t="str">
        <f t="shared" si="2"/>
        <v>104</v>
      </c>
      <c r="B35" s="68">
        <v>1044</v>
      </c>
      <c r="C35" s="57" t="s">
        <v>838</v>
      </c>
      <c r="D35" s="58">
        <f t="shared" si="4"/>
        <v>0</v>
      </c>
      <c r="E35" s="58">
        <f t="shared" si="5"/>
        <v>0</v>
      </c>
      <c r="F35" s="58" t="str">
        <f t="shared" si="3"/>
        <v/>
      </c>
      <c r="H35" s="76">
        <v>52</v>
      </c>
      <c r="J35" s="11">
        <f t="shared" si="9"/>
        <v>0</v>
      </c>
      <c r="M35" s="75" t="str">
        <f t="shared" si="10"/>
        <v>Immaterielle Anlagen</v>
      </c>
    </row>
    <row r="36" spans="1:13" x14ac:dyDescent="0.2">
      <c r="A36" s="57" t="str">
        <f t="shared" si="2"/>
        <v>104</v>
      </c>
      <c r="B36" s="68">
        <v>1045</v>
      </c>
      <c r="C36" s="57" t="s">
        <v>839</v>
      </c>
      <c r="D36" s="58">
        <f t="shared" si="4"/>
        <v>0</v>
      </c>
      <c r="E36" s="58">
        <f t="shared" si="5"/>
        <v>0</v>
      </c>
      <c r="F36" s="58" t="str">
        <f t="shared" si="3"/>
        <v/>
      </c>
      <c r="H36" s="76">
        <v>54</v>
      </c>
      <c r="J36" s="11">
        <f t="shared" si="9"/>
        <v>0</v>
      </c>
      <c r="M36" s="75" t="str">
        <f t="shared" si="10"/>
        <v>Darlehen</v>
      </c>
    </row>
    <row r="37" spans="1:13" x14ac:dyDescent="0.2">
      <c r="A37" s="57" t="str">
        <f t="shared" si="2"/>
        <v>104</v>
      </c>
      <c r="B37" s="68">
        <v>1046</v>
      </c>
      <c r="C37" s="57" t="s">
        <v>840</v>
      </c>
      <c r="D37" s="58">
        <f t="shared" si="4"/>
        <v>0</v>
      </c>
      <c r="E37" s="58">
        <f t="shared" si="5"/>
        <v>0</v>
      </c>
      <c r="F37" s="58" t="str">
        <f t="shared" si="3"/>
        <v/>
      </c>
      <c r="H37" s="76">
        <v>55</v>
      </c>
      <c r="J37" s="11">
        <f t="shared" si="9"/>
        <v>0</v>
      </c>
      <c r="M37" s="75" t="str">
        <f t="shared" si="10"/>
        <v>Beteiligungen und Grundkapitalien</v>
      </c>
    </row>
    <row r="38" spans="1:13" x14ac:dyDescent="0.2">
      <c r="A38" s="57" t="str">
        <f t="shared" si="2"/>
        <v>10</v>
      </c>
      <c r="B38" s="68">
        <v>106</v>
      </c>
      <c r="C38" s="57" t="s">
        <v>288</v>
      </c>
      <c r="D38" s="58">
        <f t="shared" si="4"/>
        <v>0</v>
      </c>
      <c r="E38" s="58">
        <f t="shared" si="5"/>
        <v>0</v>
      </c>
      <c r="F38" s="58" t="str">
        <f t="shared" si="3"/>
        <v/>
      </c>
      <c r="H38" s="76">
        <v>56</v>
      </c>
      <c r="J38" s="11">
        <f t="shared" si="9"/>
        <v>0</v>
      </c>
      <c r="M38" s="75" t="str">
        <f t="shared" si="10"/>
        <v>Eigene Investitionsbeiträge</v>
      </c>
    </row>
    <row r="39" spans="1:13" x14ac:dyDescent="0.2">
      <c r="A39" s="57" t="str">
        <f t="shared" si="2"/>
        <v>106</v>
      </c>
      <c r="B39" s="68">
        <v>1060</v>
      </c>
      <c r="C39" s="57" t="s">
        <v>289</v>
      </c>
      <c r="D39" s="58">
        <f t="shared" si="4"/>
        <v>0</v>
      </c>
      <c r="E39" s="58">
        <f t="shared" si="5"/>
        <v>0</v>
      </c>
      <c r="F39" s="58" t="str">
        <f t="shared" si="3"/>
        <v/>
      </c>
      <c r="H39" s="76">
        <v>57</v>
      </c>
      <c r="J39" s="11">
        <f t="shared" si="9"/>
        <v>0</v>
      </c>
      <c r="M39" s="75" t="str">
        <f t="shared" si="10"/>
        <v>Durchlaufende Investitionsbeiträge</v>
      </c>
    </row>
    <row r="40" spans="1:13" x14ac:dyDescent="0.2">
      <c r="A40" s="57" t="str">
        <f t="shared" si="2"/>
        <v>106</v>
      </c>
      <c r="B40" s="68">
        <v>1061</v>
      </c>
      <c r="C40" s="57" t="s">
        <v>290</v>
      </c>
      <c r="D40" s="58">
        <f t="shared" si="4"/>
        <v>0</v>
      </c>
      <c r="E40" s="58">
        <f t="shared" si="5"/>
        <v>0</v>
      </c>
      <c r="F40" s="58" t="str">
        <f t="shared" si="3"/>
        <v/>
      </c>
      <c r="H40" s="76"/>
      <c r="J40" s="77">
        <f>SUM(J33:J39)</f>
        <v>0</v>
      </c>
      <c r="K40" s="11">
        <f>J40</f>
        <v>0</v>
      </c>
      <c r="M40" s="78" t="s">
        <v>725</v>
      </c>
    </row>
    <row r="41" spans="1:13" x14ac:dyDescent="0.2">
      <c r="A41" s="57" t="str">
        <f t="shared" si="2"/>
        <v>106</v>
      </c>
      <c r="B41" s="68">
        <v>1062</v>
      </c>
      <c r="C41" s="57" t="s">
        <v>291</v>
      </c>
      <c r="D41" s="58">
        <f t="shared" si="4"/>
        <v>0</v>
      </c>
      <c r="E41" s="58">
        <f t="shared" si="5"/>
        <v>0</v>
      </c>
      <c r="F41" s="58" t="str">
        <f t="shared" si="3"/>
        <v/>
      </c>
      <c r="H41" s="76">
        <v>60</v>
      </c>
      <c r="J41" s="11">
        <f t="shared" ref="J41:J48" si="11">-SUMIF(SgSachgruppe,$H41,SgEndBestand)</f>
        <v>0</v>
      </c>
      <c r="M41" s="75" t="str">
        <f t="shared" ref="M41:M48" si="12">IF(H41&lt;&gt;"",VLOOKUP(H41,Sachgruppen,2,0),"")</f>
        <v>Übertragung von Sachanlagen in das Finanzvermögen</v>
      </c>
    </row>
    <row r="42" spans="1:13" x14ac:dyDescent="0.2">
      <c r="A42" s="57" t="str">
        <f t="shared" si="2"/>
        <v>106</v>
      </c>
      <c r="B42" s="68">
        <v>1063</v>
      </c>
      <c r="C42" s="57" t="s">
        <v>292</v>
      </c>
      <c r="D42" s="58">
        <f t="shared" si="4"/>
        <v>0</v>
      </c>
      <c r="E42" s="58">
        <f t="shared" si="5"/>
        <v>0</v>
      </c>
      <c r="F42" s="58" t="str">
        <f t="shared" si="3"/>
        <v/>
      </c>
      <c r="H42" s="76">
        <v>61</v>
      </c>
      <c r="J42" s="11">
        <f t="shared" si="11"/>
        <v>0</v>
      </c>
      <c r="M42" s="75" t="str">
        <f t="shared" si="12"/>
        <v>Rückerstattungen von Investitionsausgaben auf Rechnung Dritter</v>
      </c>
    </row>
    <row r="43" spans="1:13" x14ac:dyDescent="0.2">
      <c r="A43" s="57" t="str">
        <f t="shared" si="2"/>
        <v>10</v>
      </c>
      <c r="B43" s="68">
        <v>107</v>
      </c>
      <c r="C43" s="57" t="s">
        <v>920</v>
      </c>
      <c r="D43" s="58">
        <f t="shared" si="4"/>
        <v>0</v>
      </c>
      <c r="E43" s="58">
        <f t="shared" si="5"/>
        <v>0</v>
      </c>
      <c r="F43" s="58" t="str">
        <f t="shared" si="3"/>
        <v/>
      </c>
      <c r="H43" s="76">
        <v>62</v>
      </c>
      <c r="J43" s="11">
        <f t="shared" si="11"/>
        <v>0</v>
      </c>
      <c r="M43" s="75" t="str">
        <f>IF(H43&lt;&gt;"",VLOOKUP(H43,Sachgruppen,2,0),"")</f>
        <v>Übertragung von immateriellen Anlagen in das Finanzvermögen</v>
      </c>
    </row>
    <row r="44" spans="1:13" x14ac:dyDescent="0.2">
      <c r="A44" s="57" t="str">
        <f t="shared" si="2"/>
        <v>107</v>
      </c>
      <c r="B44" s="68">
        <v>1070</v>
      </c>
      <c r="C44" s="57" t="s">
        <v>293</v>
      </c>
      <c r="D44" s="58">
        <f t="shared" si="4"/>
        <v>0</v>
      </c>
      <c r="E44" s="58">
        <f t="shared" si="5"/>
        <v>0</v>
      </c>
      <c r="F44" s="58" t="str">
        <f t="shared" si="3"/>
        <v/>
      </c>
      <c r="H44" s="76">
        <v>63</v>
      </c>
      <c r="J44" s="11">
        <f t="shared" si="11"/>
        <v>0</v>
      </c>
      <c r="M44" s="75" t="str">
        <f t="shared" si="12"/>
        <v>Investitionsbeiträge für eigene Rechnung</v>
      </c>
    </row>
    <row r="45" spans="1:13" x14ac:dyDescent="0.2">
      <c r="A45" s="57" t="str">
        <f t="shared" si="2"/>
        <v>107</v>
      </c>
      <c r="B45" s="68">
        <v>1071</v>
      </c>
      <c r="C45" s="57" t="s">
        <v>284</v>
      </c>
      <c r="D45" s="58">
        <f t="shared" si="4"/>
        <v>0</v>
      </c>
      <c r="E45" s="58">
        <f t="shared" si="5"/>
        <v>0</v>
      </c>
      <c r="F45" s="58" t="str">
        <f t="shared" si="3"/>
        <v/>
      </c>
      <c r="H45" s="76">
        <v>64</v>
      </c>
      <c r="J45" s="11">
        <f t="shared" si="11"/>
        <v>0</v>
      </c>
      <c r="M45" s="75" t="str">
        <f t="shared" si="12"/>
        <v>Rückzahlung von Darlehen</v>
      </c>
    </row>
    <row r="46" spans="1:13" x14ac:dyDescent="0.2">
      <c r="A46" s="57" t="str">
        <f t="shared" si="2"/>
        <v>107</v>
      </c>
      <c r="B46" s="68">
        <v>1072</v>
      </c>
      <c r="C46" s="57" t="s">
        <v>294</v>
      </c>
      <c r="D46" s="58">
        <f t="shared" si="4"/>
        <v>0</v>
      </c>
      <c r="E46" s="58">
        <f t="shared" si="5"/>
        <v>0</v>
      </c>
      <c r="F46" s="58" t="str">
        <f t="shared" si="3"/>
        <v/>
      </c>
      <c r="H46" s="76">
        <v>65</v>
      </c>
      <c r="J46" s="11">
        <f t="shared" si="11"/>
        <v>0</v>
      </c>
      <c r="M46" s="75" t="str">
        <f t="shared" si="12"/>
        <v>Übertragung von Beteiligungen in das Finanzvermögen</v>
      </c>
    </row>
    <row r="47" spans="1:13" x14ac:dyDescent="0.2">
      <c r="A47" s="57" t="str">
        <f t="shared" si="2"/>
        <v>107</v>
      </c>
      <c r="B47" s="68">
        <v>1076</v>
      </c>
      <c r="C47" s="57" t="s">
        <v>911</v>
      </c>
      <c r="D47" s="58">
        <f t="shared" ref="D47" si="13">IF(LEN(B47)&lt;4,SUMIF(SgNr,$B47,SgAnfBestand),SUMIF(DeKontoNr,B47,DeAnfBestand))</f>
        <v>0</v>
      </c>
      <c r="E47" s="58">
        <f t="shared" ref="E47" si="14">IF(LEN(B47)&lt;4,SUMIF(SgNr,$B47,SgEndBestand),IF(B47&lt;3000,D47+SUMIF(DeKontoNr,B47,DeBuchBetrag),SUMIF(DeKontoNr,B47,DeBuchBetrag)))</f>
        <v>0</v>
      </c>
      <c r="F47" s="58" t="str">
        <f t="shared" ref="F47" si="15">IF(OR(B47=1,B47=3,B47=5,B47=7,B47=9000),E47-D47,IF(OR(B47=2,B47=4,B47=6,B47=8,B47=9001),-(E47-D47),""))</f>
        <v/>
      </c>
      <c r="H47" s="76">
        <v>66</v>
      </c>
      <c r="J47" s="11">
        <f t="shared" si="11"/>
        <v>0</v>
      </c>
      <c r="M47" s="75" t="str">
        <f t="shared" si="12"/>
        <v>Rückzahlung eigener Investitionsbeiträge</v>
      </c>
    </row>
    <row r="48" spans="1:13" x14ac:dyDescent="0.2">
      <c r="A48" s="57" t="str">
        <f t="shared" si="2"/>
        <v>107</v>
      </c>
      <c r="B48" s="68">
        <v>1079</v>
      </c>
      <c r="C48" s="57" t="s">
        <v>295</v>
      </c>
      <c r="D48" s="58">
        <f t="shared" si="4"/>
        <v>0</v>
      </c>
      <c r="E48" s="58">
        <f t="shared" si="5"/>
        <v>0</v>
      </c>
      <c r="F48" s="58" t="str">
        <f t="shared" si="3"/>
        <v/>
      </c>
      <c r="H48" s="76">
        <v>67</v>
      </c>
      <c r="J48" s="11">
        <f t="shared" si="11"/>
        <v>0</v>
      </c>
      <c r="M48" s="75" t="str">
        <f t="shared" si="12"/>
        <v>Durchlaufende Investitionsbeiträge</v>
      </c>
    </row>
    <row r="49" spans="1:13" x14ac:dyDescent="0.2">
      <c r="A49" s="57" t="str">
        <f t="shared" si="2"/>
        <v>10</v>
      </c>
      <c r="B49" s="68">
        <v>108</v>
      </c>
      <c r="C49" s="117" t="s">
        <v>979</v>
      </c>
      <c r="D49" s="58">
        <f t="shared" si="4"/>
        <v>0</v>
      </c>
      <c r="E49" s="58">
        <f t="shared" si="5"/>
        <v>0</v>
      </c>
      <c r="F49" s="58" t="str">
        <f t="shared" si="3"/>
        <v/>
      </c>
      <c r="H49" s="76"/>
      <c r="J49" s="77">
        <f>SUM(J41:J48)</f>
        <v>0</v>
      </c>
      <c r="K49" s="11">
        <f>J49</f>
        <v>0</v>
      </c>
      <c r="M49" s="78" t="s">
        <v>726</v>
      </c>
    </row>
    <row r="50" spans="1:13" x14ac:dyDescent="0.2">
      <c r="A50" s="57" t="str">
        <f t="shared" si="2"/>
        <v>108</v>
      </c>
      <c r="B50" s="68">
        <v>1080</v>
      </c>
      <c r="C50" s="57" t="s">
        <v>296</v>
      </c>
      <c r="D50" s="58">
        <f t="shared" si="4"/>
        <v>0</v>
      </c>
      <c r="E50" s="58">
        <f t="shared" si="5"/>
        <v>0</v>
      </c>
      <c r="F50" s="58" t="str">
        <f t="shared" si="3"/>
        <v/>
      </c>
      <c r="H50" s="76"/>
      <c r="K50" s="77">
        <f>SUM(K33:K49)</f>
        <v>0</v>
      </c>
      <c r="L50" s="11">
        <f>K50</f>
        <v>0</v>
      </c>
      <c r="M50" s="78" t="s">
        <v>737</v>
      </c>
    </row>
    <row r="51" spans="1:13" x14ac:dyDescent="0.2">
      <c r="A51" s="57" t="str">
        <f t="shared" si="2"/>
        <v>108</v>
      </c>
      <c r="B51" s="68">
        <v>1084</v>
      </c>
      <c r="C51" s="57" t="s">
        <v>297</v>
      </c>
      <c r="D51" s="58">
        <f t="shared" si="4"/>
        <v>0</v>
      </c>
      <c r="E51" s="58">
        <f t="shared" si="5"/>
        <v>0</v>
      </c>
      <c r="F51" s="58" t="str">
        <f t="shared" si="3"/>
        <v/>
      </c>
      <c r="H51" s="74" t="s">
        <v>738</v>
      </c>
      <c r="J51" s="11" t="s">
        <v>724</v>
      </c>
      <c r="M51" s="75"/>
    </row>
    <row r="52" spans="1:13" x14ac:dyDescent="0.2">
      <c r="A52" s="57" t="str">
        <f t="shared" si="2"/>
        <v>108</v>
      </c>
      <c r="B52" s="68">
        <v>1086</v>
      </c>
      <c r="C52" s="57" t="s">
        <v>298</v>
      </c>
      <c r="D52" s="58">
        <f t="shared" si="4"/>
        <v>0</v>
      </c>
      <c r="E52" s="58">
        <f t="shared" si="5"/>
        <v>0</v>
      </c>
      <c r="F52" s="58" t="str">
        <f t="shared" si="3"/>
        <v/>
      </c>
      <c r="H52" s="76">
        <v>69</v>
      </c>
      <c r="J52" s="11">
        <f>SUMIF(SgSachgruppe,$H52,SgEndBestand)</f>
        <v>0</v>
      </c>
      <c r="M52" s="75" t="str">
        <f>IF(H52&lt;&gt;"",VLOOKUP(H52,Sachgruppen,2,0),"")</f>
        <v>Übertrag an Bilanz</v>
      </c>
    </row>
    <row r="53" spans="1:13" x14ac:dyDescent="0.2">
      <c r="A53" s="57" t="str">
        <f t="shared" si="2"/>
        <v>108</v>
      </c>
      <c r="B53" s="68">
        <v>1087</v>
      </c>
      <c r="C53" s="57" t="s">
        <v>299</v>
      </c>
      <c r="D53" s="58">
        <f t="shared" si="4"/>
        <v>0</v>
      </c>
      <c r="E53" s="58">
        <f t="shared" si="5"/>
        <v>0</v>
      </c>
      <c r="F53" s="58" t="str">
        <f t="shared" si="3"/>
        <v/>
      </c>
      <c r="H53" s="76">
        <v>59</v>
      </c>
      <c r="J53" s="11">
        <f>-SUMIF(SgSachgruppe,$H53,SgEndBestand)</f>
        <v>0</v>
      </c>
      <c r="M53" s="75" t="str">
        <f>IF(H53&lt;&gt;"",VLOOKUP(H53,Sachgruppen,2,0),"")</f>
        <v>Übertrag an Bilanz</v>
      </c>
    </row>
    <row r="54" spans="1:13" x14ac:dyDescent="0.2">
      <c r="A54" s="57" t="str">
        <f t="shared" si="2"/>
        <v>108</v>
      </c>
      <c r="B54" s="68">
        <v>1089</v>
      </c>
      <c r="C54" s="117" t="s">
        <v>980</v>
      </c>
      <c r="D54" s="58">
        <f t="shared" si="4"/>
        <v>0</v>
      </c>
      <c r="E54" s="58">
        <f t="shared" si="5"/>
        <v>0</v>
      </c>
      <c r="F54" s="58" t="str">
        <f t="shared" si="3"/>
        <v/>
      </c>
      <c r="H54" s="76"/>
      <c r="J54" s="77">
        <f>SUM(J52:J53)</f>
        <v>0</v>
      </c>
      <c r="M54" s="75"/>
    </row>
    <row r="55" spans="1:13" x14ac:dyDescent="0.2">
      <c r="A55" s="57" t="str">
        <f t="shared" si="2"/>
        <v>10</v>
      </c>
      <c r="B55" s="68">
        <v>109</v>
      </c>
      <c r="C55" s="57" t="s">
        <v>905</v>
      </c>
      <c r="D55" s="58">
        <f t="shared" si="4"/>
        <v>0</v>
      </c>
      <c r="E55" s="58">
        <f t="shared" si="5"/>
        <v>0</v>
      </c>
      <c r="F55" s="58" t="str">
        <f t="shared" si="3"/>
        <v/>
      </c>
      <c r="H55" s="76"/>
      <c r="L55" s="77">
        <f>L31+L50</f>
        <v>0</v>
      </c>
      <c r="M55" s="78" t="s">
        <v>727</v>
      </c>
    </row>
    <row r="56" spans="1:13" ht="12" x14ac:dyDescent="0.2">
      <c r="A56" s="57" t="str">
        <f t="shared" si="2"/>
        <v>109</v>
      </c>
      <c r="B56" s="68">
        <v>1091</v>
      </c>
      <c r="C56" s="123" t="s">
        <v>929</v>
      </c>
      <c r="D56" s="58">
        <f t="shared" si="4"/>
        <v>0</v>
      </c>
      <c r="E56" s="58">
        <f t="shared" si="5"/>
        <v>0</v>
      </c>
      <c r="F56" s="58" t="str">
        <f t="shared" si="3"/>
        <v/>
      </c>
      <c r="H56" s="74" t="s">
        <v>739</v>
      </c>
      <c r="M56" s="75"/>
    </row>
    <row r="57" spans="1:13" x14ac:dyDescent="0.2">
      <c r="A57" s="57" t="str">
        <f t="shared" si="2"/>
        <v>1</v>
      </c>
      <c r="B57" s="68">
        <v>14</v>
      </c>
      <c r="C57" s="117" t="s">
        <v>841</v>
      </c>
      <c r="D57" s="58">
        <f t="shared" si="4"/>
        <v>0</v>
      </c>
      <c r="E57" s="58">
        <f t="shared" si="5"/>
        <v>0</v>
      </c>
      <c r="F57" s="58" t="str">
        <f t="shared" si="3"/>
        <v/>
      </c>
      <c r="H57" s="76">
        <v>33</v>
      </c>
      <c r="J57" s="11">
        <f>-SUMIF(SgSachgruppe,$H57,SgEndBestand)</f>
        <v>0</v>
      </c>
      <c r="M57" s="75" t="str">
        <f t="shared" ref="M57:M62" si="16">IF(H57&lt;&gt;"",VLOOKUP(H57,Sachgruppen,2,0),"")</f>
        <v>Abschreibungen Verwaltungsvermögen</v>
      </c>
    </row>
    <row r="58" spans="1:13" x14ac:dyDescent="0.2">
      <c r="A58" s="57" t="str">
        <f t="shared" si="2"/>
        <v>14</v>
      </c>
      <c r="B58" s="68">
        <v>140</v>
      </c>
      <c r="C58" s="117" t="s">
        <v>843</v>
      </c>
      <c r="D58" s="58">
        <f t="shared" si="4"/>
        <v>0</v>
      </c>
      <c r="E58" s="58">
        <f t="shared" si="5"/>
        <v>0</v>
      </c>
      <c r="F58" s="58" t="str">
        <f t="shared" si="3"/>
        <v/>
      </c>
      <c r="H58" s="76">
        <v>364</v>
      </c>
      <c r="J58" s="11">
        <f>-SUMIF(SgSachgruppe,$H58,SgEndBestand)</f>
        <v>0</v>
      </c>
      <c r="M58" s="75" t="str">
        <f t="shared" si="16"/>
        <v>Wertberichtigungen Darlehen VV</v>
      </c>
    </row>
    <row r="59" spans="1:13" x14ac:dyDescent="0.2">
      <c r="A59" s="57" t="str">
        <f t="shared" si="2"/>
        <v>140</v>
      </c>
      <c r="B59" s="68">
        <v>1400</v>
      </c>
      <c r="C59" s="57" t="s">
        <v>842</v>
      </c>
      <c r="D59" s="58">
        <f t="shared" si="4"/>
        <v>0</v>
      </c>
      <c r="E59" s="58">
        <f t="shared" si="5"/>
        <v>0</v>
      </c>
      <c r="F59" s="58" t="str">
        <f t="shared" si="3"/>
        <v/>
      </c>
      <c r="H59" s="76">
        <v>365</v>
      </c>
      <c r="J59" s="11">
        <f>-SUMIF(SgSachgruppe,$H59,SgEndBestand)</f>
        <v>0</v>
      </c>
      <c r="M59" s="75" t="str">
        <f t="shared" si="16"/>
        <v>Wertberichtigungen Beteiligungen VV</v>
      </c>
    </row>
    <row r="60" spans="1:13" ht="12" x14ac:dyDescent="0.2">
      <c r="A60" s="57" t="str">
        <f t="shared" si="2"/>
        <v>140</v>
      </c>
      <c r="B60" s="68">
        <v>1401</v>
      </c>
      <c r="C60" s="123" t="s">
        <v>930</v>
      </c>
      <c r="D60" s="58">
        <f t="shared" si="4"/>
        <v>0</v>
      </c>
      <c r="E60" s="58">
        <f t="shared" si="5"/>
        <v>0</v>
      </c>
      <c r="F60" s="58" t="str">
        <f t="shared" si="3"/>
        <v/>
      </c>
      <c r="H60" s="76">
        <v>366</v>
      </c>
      <c r="J60" s="11">
        <f>-SUMIF(SgSachgruppe,$H60,SgEndBestand)</f>
        <v>0</v>
      </c>
      <c r="M60" s="75" t="str">
        <f t="shared" si="16"/>
        <v>Abschreibungen Investitionsbeiträge</v>
      </c>
    </row>
    <row r="61" spans="1:13" x14ac:dyDescent="0.2">
      <c r="A61" s="57" t="str">
        <f t="shared" si="2"/>
        <v>140</v>
      </c>
      <c r="B61" s="68">
        <v>1402</v>
      </c>
      <c r="C61" s="57" t="s">
        <v>300</v>
      </c>
      <c r="D61" s="58">
        <f t="shared" si="4"/>
        <v>0</v>
      </c>
      <c r="E61" s="58">
        <f t="shared" si="5"/>
        <v>0</v>
      </c>
      <c r="F61" s="58" t="str">
        <f t="shared" si="3"/>
        <v/>
      </c>
      <c r="H61" s="134">
        <v>4391</v>
      </c>
      <c r="I61" s="85"/>
      <c r="J61" s="85">
        <f>SUMIF(SgSachgruppe,$H61,SgEndBestand)</f>
        <v>0</v>
      </c>
      <c r="K61" s="85"/>
      <c r="L61" s="85"/>
      <c r="M61" s="135" t="str">
        <f t="shared" ref="M61" si="17">IF(H61&lt;&gt;"",VLOOKUP(H61,Sachgruppen,2,0),"")</f>
        <v>Aufwertungen VV</v>
      </c>
    </row>
    <row r="62" spans="1:13" x14ac:dyDescent="0.2">
      <c r="A62" s="57" t="str">
        <f t="shared" si="2"/>
        <v>140</v>
      </c>
      <c r="B62" s="68">
        <v>1403</v>
      </c>
      <c r="C62" s="57" t="s">
        <v>301</v>
      </c>
      <c r="D62" s="58">
        <f t="shared" si="4"/>
        <v>0</v>
      </c>
      <c r="E62" s="58">
        <f t="shared" si="5"/>
        <v>0</v>
      </c>
      <c r="F62" s="58" t="str">
        <f t="shared" si="3"/>
        <v/>
      </c>
      <c r="H62" s="136">
        <v>4490</v>
      </c>
      <c r="I62" s="133"/>
      <c r="J62" s="133">
        <f>SUMIF(SgSachgruppe,$H62,SgEndBestand)</f>
        <v>0</v>
      </c>
      <c r="K62" s="133"/>
      <c r="L62" s="133"/>
      <c r="M62" s="137" t="str">
        <f t="shared" si="16"/>
        <v>Aufwertungen VV (altes Konto)</v>
      </c>
    </row>
    <row r="63" spans="1:13" x14ac:dyDescent="0.2">
      <c r="A63" s="57" t="str">
        <f t="shared" si="2"/>
        <v>140</v>
      </c>
      <c r="B63" s="68">
        <v>1404</v>
      </c>
      <c r="C63" s="57" t="s">
        <v>302</v>
      </c>
      <c r="D63" s="58">
        <f t="shared" si="4"/>
        <v>0</v>
      </c>
      <c r="E63" s="58">
        <f t="shared" si="5"/>
        <v>0</v>
      </c>
      <c r="F63" s="58" t="str">
        <f t="shared" si="3"/>
        <v/>
      </c>
      <c r="H63" s="76"/>
      <c r="J63" s="77">
        <f>SUM(J57:J62)</f>
        <v>0</v>
      </c>
      <c r="L63" s="11">
        <f>J63</f>
        <v>0</v>
      </c>
      <c r="M63" s="78" t="s">
        <v>729</v>
      </c>
    </row>
    <row r="64" spans="1:13" x14ac:dyDescent="0.2">
      <c r="A64" s="57" t="str">
        <f t="shared" si="2"/>
        <v>140</v>
      </c>
      <c r="B64" s="68">
        <v>1405</v>
      </c>
      <c r="C64" s="57" t="s">
        <v>303</v>
      </c>
      <c r="D64" s="58">
        <f t="shared" si="4"/>
        <v>0</v>
      </c>
      <c r="E64" s="58">
        <f t="shared" si="5"/>
        <v>0</v>
      </c>
      <c r="F64" s="58" t="str">
        <f t="shared" si="3"/>
        <v/>
      </c>
      <c r="H64" s="76"/>
      <c r="M64" s="75"/>
    </row>
    <row r="65" spans="1:13" x14ac:dyDescent="0.2">
      <c r="A65" s="57" t="str">
        <f t="shared" si="2"/>
        <v>140</v>
      </c>
      <c r="B65" s="68">
        <v>1406</v>
      </c>
      <c r="C65" s="57" t="s">
        <v>304</v>
      </c>
      <c r="D65" s="58">
        <f t="shared" si="4"/>
        <v>0</v>
      </c>
      <c r="E65" s="58">
        <f t="shared" si="5"/>
        <v>0</v>
      </c>
      <c r="F65" s="58" t="str">
        <f t="shared" si="3"/>
        <v/>
      </c>
      <c r="H65" s="76"/>
      <c r="L65" s="77">
        <f>L55+L63</f>
        <v>0</v>
      </c>
      <c r="M65" s="78" t="s">
        <v>730</v>
      </c>
    </row>
    <row r="66" spans="1:13" x14ac:dyDescent="0.2">
      <c r="A66" s="57" t="str">
        <f t="shared" si="2"/>
        <v>140</v>
      </c>
      <c r="B66" s="68">
        <v>1407</v>
      </c>
      <c r="C66" s="57" t="s">
        <v>305</v>
      </c>
      <c r="D66" s="58">
        <f t="shared" si="4"/>
        <v>0</v>
      </c>
      <c r="E66" s="58">
        <f t="shared" si="5"/>
        <v>0</v>
      </c>
      <c r="F66" s="58" t="str">
        <f t="shared" si="3"/>
        <v/>
      </c>
      <c r="H66" s="76"/>
      <c r="M66" s="75"/>
    </row>
    <row r="67" spans="1:13" x14ac:dyDescent="0.2">
      <c r="A67" s="57" t="str">
        <f t="shared" si="2"/>
        <v>140</v>
      </c>
      <c r="B67" s="68">
        <v>1409</v>
      </c>
      <c r="C67" s="57" t="s">
        <v>306</v>
      </c>
      <c r="D67" s="58">
        <f t="shared" si="4"/>
        <v>0</v>
      </c>
      <c r="E67" s="58">
        <f t="shared" si="5"/>
        <v>0</v>
      </c>
      <c r="F67" s="58" t="str">
        <f t="shared" si="3"/>
        <v/>
      </c>
      <c r="H67" s="74" t="s">
        <v>731</v>
      </c>
      <c r="L67" s="11" t="s">
        <v>752</v>
      </c>
      <c r="M67" s="75"/>
    </row>
    <row r="68" spans="1:13" x14ac:dyDescent="0.2">
      <c r="A68" s="57" t="str">
        <f t="shared" si="2"/>
        <v>14</v>
      </c>
      <c r="B68" s="68">
        <v>142</v>
      </c>
      <c r="C68" s="57" t="s">
        <v>307</v>
      </c>
      <c r="D68" s="58">
        <f t="shared" si="4"/>
        <v>0</v>
      </c>
      <c r="E68" s="58">
        <f t="shared" si="5"/>
        <v>0</v>
      </c>
      <c r="F68" s="58" t="str">
        <f t="shared" si="3"/>
        <v/>
      </c>
      <c r="H68" s="76">
        <v>14</v>
      </c>
      <c r="J68" s="11">
        <f>SUMIF(SgSachgruppe,$H68,SgEndBestand)</f>
        <v>0</v>
      </c>
      <c r="K68" s="11" t="str">
        <f>IF(F64&lt;&gt;"",VLOOKUP(F64,Sachgruppen,2,0),"")</f>
        <v/>
      </c>
      <c r="M68" s="75" t="str">
        <f>IF(H68&lt;&gt;"",VLOOKUP(H68,Sachgruppen,2,0),"")</f>
        <v>Verwaltungsvermögen (VV)</v>
      </c>
    </row>
    <row r="69" spans="1:13" x14ac:dyDescent="0.2">
      <c r="A69" s="57" t="str">
        <f t="shared" ref="A69:A130" si="18">IF(LEN($B69)=4,LEFT($B69,3),IF(LEN($B69)=3,LEFT($B69,2),IF(LEN($B69)=2,LEFT($B69,1),"")))</f>
        <v>142</v>
      </c>
      <c r="B69" s="68">
        <v>1420</v>
      </c>
      <c r="C69" s="57" t="s">
        <v>308</v>
      </c>
      <c r="D69" s="58">
        <f t="shared" si="4"/>
        <v>0</v>
      </c>
      <c r="E69" s="58">
        <f t="shared" si="5"/>
        <v>0</v>
      </c>
      <c r="F69" s="58" t="str">
        <f t="shared" ref="F69:F130" si="19">IF(OR(B69=1,B69=3,B69=5,B69=7,B69=9000),E69-D69,IF(OR(B69=2,B69=4,B69=6,B69=8,B69=9001),-(E69-D69),""))</f>
        <v/>
      </c>
      <c r="H69" s="76"/>
      <c r="J69" s="77">
        <f>SUM(J68:J68)</f>
        <v>0</v>
      </c>
      <c r="L69" s="77">
        <f>J69</f>
        <v>0</v>
      </c>
      <c r="M69" s="78" t="s">
        <v>730</v>
      </c>
    </row>
    <row r="70" spans="1:13" x14ac:dyDescent="0.2">
      <c r="A70" s="57" t="str">
        <f t="shared" si="18"/>
        <v>142</v>
      </c>
      <c r="B70" s="68">
        <v>1421</v>
      </c>
      <c r="C70" s="57" t="s">
        <v>309</v>
      </c>
      <c r="D70" s="58">
        <f t="shared" ref="D70:D131" si="20">IF(LEN(B70)&lt;4,SUMIF(SgNr,$B70,SgAnfBestand),SUMIF(DeKontoNr,B70,DeAnfBestand))</f>
        <v>0</v>
      </c>
      <c r="E70" s="58">
        <f t="shared" ref="E70:E131" si="21">IF(LEN(B70)&lt;4,SUMIF(SgNr,$B70,SgEndBestand),IF(B70&lt;3000,D70+SUMIF(DeKontoNr,B70,DeBuchBetrag),SUMIF(DeKontoNr,B70,DeBuchBetrag)))</f>
        <v>0</v>
      </c>
      <c r="F70" s="58" t="str">
        <f t="shared" si="19"/>
        <v/>
      </c>
      <c r="H70" s="76"/>
      <c r="M70" s="75"/>
    </row>
    <row r="71" spans="1:13" x14ac:dyDescent="0.2">
      <c r="A71" s="57" t="str">
        <f t="shared" si="18"/>
        <v>142</v>
      </c>
      <c r="B71" s="68">
        <v>1427</v>
      </c>
      <c r="C71" s="57" t="s">
        <v>310</v>
      </c>
      <c r="D71" s="58">
        <f t="shared" si="20"/>
        <v>0</v>
      </c>
      <c r="E71" s="58">
        <f t="shared" si="21"/>
        <v>0</v>
      </c>
      <c r="F71" s="58" t="str">
        <f t="shared" si="19"/>
        <v/>
      </c>
      <c r="H71" s="79"/>
      <c r="I71" s="80"/>
      <c r="J71" s="80"/>
      <c r="K71" s="80"/>
      <c r="L71" s="81">
        <f>L69-L65</f>
        <v>0</v>
      </c>
      <c r="M71" s="82" t="s">
        <v>733</v>
      </c>
    </row>
    <row r="72" spans="1:13" x14ac:dyDescent="0.2">
      <c r="A72" s="57" t="str">
        <f t="shared" si="18"/>
        <v>142</v>
      </c>
      <c r="B72" s="68">
        <v>1429</v>
      </c>
      <c r="C72" s="57" t="s">
        <v>311</v>
      </c>
      <c r="D72" s="58">
        <f t="shared" si="20"/>
        <v>0</v>
      </c>
      <c r="E72" s="58">
        <f t="shared" si="21"/>
        <v>0</v>
      </c>
      <c r="F72" s="58" t="str">
        <f t="shared" si="19"/>
        <v/>
      </c>
    </row>
    <row r="73" spans="1:13" x14ac:dyDescent="0.2">
      <c r="A73" s="57" t="str">
        <f t="shared" si="18"/>
        <v>14</v>
      </c>
      <c r="B73" s="68">
        <v>144</v>
      </c>
      <c r="C73" s="57" t="s">
        <v>312</v>
      </c>
      <c r="D73" s="58">
        <f t="shared" si="20"/>
        <v>0</v>
      </c>
      <c r="E73" s="58">
        <f t="shared" si="21"/>
        <v>0</v>
      </c>
      <c r="F73" s="58" t="str">
        <f t="shared" si="19"/>
        <v/>
      </c>
    </row>
    <row r="74" spans="1:13" x14ac:dyDescent="0.2">
      <c r="A74" s="57" t="str">
        <f t="shared" si="18"/>
        <v>144</v>
      </c>
      <c r="B74" s="68">
        <v>1440</v>
      </c>
      <c r="C74" s="117" t="s">
        <v>391</v>
      </c>
      <c r="D74" s="58">
        <f t="shared" si="20"/>
        <v>0</v>
      </c>
      <c r="E74" s="58">
        <f t="shared" si="21"/>
        <v>0</v>
      </c>
      <c r="F74" s="58" t="str">
        <f t="shared" si="19"/>
        <v/>
      </c>
    </row>
    <row r="75" spans="1:13" x14ac:dyDescent="0.2">
      <c r="A75" s="57" t="str">
        <f t="shared" si="18"/>
        <v>144</v>
      </c>
      <c r="B75" s="68">
        <v>1441</v>
      </c>
      <c r="C75" s="57" t="s">
        <v>313</v>
      </c>
      <c r="D75" s="58">
        <f t="shared" si="20"/>
        <v>0</v>
      </c>
      <c r="E75" s="58">
        <f t="shared" si="21"/>
        <v>0</v>
      </c>
      <c r="F75" s="58" t="str">
        <f t="shared" si="19"/>
        <v/>
      </c>
      <c r="H75" s="62" t="s">
        <v>981</v>
      </c>
      <c r="I75" s="83"/>
      <c r="J75" s="83"/>
    </row>
    <row r="76" spans="1:13" x14ac:dyDescent="0.2">
      <c r="A76" s="57" t="str">
        <f t="shared" si="18"/>
        <v>144</v>
      </c>
      <c r="B76" s="68">
        <v>1442</v>
      </c>
      <c r="C76" s="117" t="s">
        <v>844</v>
      </c>
      <c r="D76" s="58">
        <f t="shared" si="20"/>
        <v>0</v>
      </c>
      <c r="E76" s="58">
        <f t="shared" si="21"/>
        <v>0</v>
      </c>
      <c r="F76" s="58" t="str">
        <f t="shared" si="19"/>
        <v/>
      </c>
      <c r="H76" s="71"/>
      <c r="I76" s="72"/>
      <c r="J76" s="72"/>
      <c r="K76" s="72"/>
      <c r="L76" s="72"/>
      <c r="M76" s="73"/>
    </row>
    <row r="77" spans="1:13" x14ac:dyDescent="0.2">
      <c r="A77" s="57" t="str">
        <f t="shared" si="18"/>
        <v>144</v>
      </c>
      <c r="B77" s="68">
        <v>1443</v>
      </c>
      <c r="C77" s="57" t="s">
        <v>314</v>
      </c>
      <c r="D77" s="58">
        <f t="shared" si="20"/>
        <v>0</v>
      </c>
      <c r="E77" s="58">
        <f t="shared" si="21"/>
        <v>0</v>
      </c>
      <c r="F77" s="58" t="str">
        <f t="shared" si="19"/>
        <v/>
      </c>
      <c r="H77" s="128" t="s">
        <v>982</v>
      </c>
      <c r="M77" s="75"/>
    </row>
    <row r="78" spans="1:13" x14ac:dyDescent="0.2">
      <c r="A78" s="57" t="str">
        <f t="shared" si="18"/>
        <v>144</v>
      </c>
      <c r="B78" s="68">
        <v>1444</v>
      </c>
      <c r="C78" s="57" t="s">
        <v>315</v>
      </c>
      <c r="D78" s="58">
        <f t="shared" si="20"/>
        <v>0</v>
      </c>
      <c r="E78" s="58">
        <f t="shared" si="21"/>
        <v>0</v>
      </c>
      <c r="F78" s="58" t="str">
        <f t="shared" si="19"/>
        <v/>
      </c>
      <c r="H78" s="76">
        <v>108</v>
      </c>
      <c r="I78" s="11">
        <f>SUMIF(SgSachgruppe,$H78,SgAnfBestand)</f>
        <v>0</v>
      </c>
      <c r="K78" s="11" t="str">
        <f>IF(F75&lt;&gt;"",VLOOKUP(F75,Sachgruppen,2,0),"")</f>
        <v/>
      </c>
      <c r="L78" s="77">
        <f>I78</f>
        <v>0</v>
      </c>
      <c r="M78" s="129" t="s">
        <v>982</v>
      </c>
    </row>
    <row r="79" spans="1:13" x14ac:dyDescent="0.2">
      <c r="A79" s="57" t="str">
        <f t="shared" si="18"/>
        <v>144</v>
      </c>
      <c r="B79" s="68">
        <v>1445</v>
      </c>
      <c r="C79" s="57" t="s">
        <v>316</v>
      </c>
      <c r="D79" s="58">
        <f t="shared" si="20"/>
        <v>0</v>
      </c>
      <c r="E79" s="58">
        <f t="shared" si="21"/>
        <v>0</v>
      </c>
      <c r="F79" s="58" t="str">
        <f t="shared" si="19"/>
        <v/>
      </c>
      <c r="H79" s="76"/>
      <c r="M79" s="75"/>
    </row>
    <row r="80" spans="1:13" x14ac:dyDescent="0.2">
      <c r="A80" s="57" t="str">
        <f t="shared" si="18"/>
        <v>144</v>
      </c>
      <c r="B80" s="68">
        <v>1446</v>
      </c>
      <c r="C80" s="57" t="s">
        <v>317</v>
      </c>
      <c r="D80" s="58">
        <f t="shared" si="20"/>
        <v>0</v>
      </c>
      <c r="E80" s="58">
        <f t="shared" si="21"/>
        <v>0</v>
      </c>
      <c r="F80" s="58" t="str">
        <f t="shared" si="19"/>
        <v/>
      </c>
      <c r="H80" s="74" t="s">
        <v>743</v>
      </c>
      <c r="I80" s="77"/>
      <c r="M80" s="78"/>
    </row>
    <row r="81" spans="1:13" x14ac:dyDescent="0.2">
      <c r="A81" s="57" t="str">
        <f t="shared" si="18"/>
        <v>144</v>
      </c>
      <c r="B81" s="68">
        <v>1447</v>
      </c>
      <c r="C81" s="57" t="s">
        <v>318</v>
      </c>
      <c r="D81" s="58">
        <f t="shared" si="20"/>
        <v>0</v>
      </c>
      <c r="E81" s="58">
        <f t="shared" si="21"/>
        <v>0</v>
      </c>
      <c r="F81" s="58" t="str">
        <f t="shared" si="19"/>
        <v/>
      </c>
      <c r="H81" s="76">
        <v>70</v>
      </c>
      <c r="J81" s="11">
        <f>SUMIF(SgSachgruppe,$H81,SgEndBestand)</f>
        <v>0</v>
      </c>
      <c r="M81" s="75" t="str">
        <f>IF(H81&lt;&gt;"",VLOOKUP(H81,Sachgruppen,2,0),"")</f>
        <v>Investitionen in Sach- und immaterielle Anlagen</v>
      </c>
    </row>
    <row r="82" spans="1:13" x14ac:dyDescent="0.2">
      <c r="A82" s="57" t="str">
        <f t="shared" si="18"/>
        <v>144</v>
      </c>
      <c r="B82" s="68">
        <v>1448</v>
      </c>
      <c r="C82" s="57" t="s">
        <v>319</v>
      </c>
      <c r="D82" s="58">
        <f t="shared" si="20"/>
        <v>0</v>
      </c>
      <c r="E82" s="58">
        <f t="shared" si="21"/>
        <v>0</v>
      </c>
      <c r="F82" s="58" t="str">
        <f t="shared" si="19"/>
        <v/>
      </c>
      <c r="H82" s="76">
        <v>72</v>
      </c>
      <c r="J82" s="11">
        <f>SUMIF(SgSachgruppe,$H82,SgEndBestand)</f>
        <v>0</v>
      </c>
      <c r="M82" s="75" t="str">
        <f>IF(H82&lt;&gt;"",VLOOKUP(H82,Sachgruppen,2,0),"")</f>
        <v>Erwerbs- und Verkaufsnebenkosten von Sach- und immateriellen Anlagen</v>
      </c>
    </row>
    <row r="83" spans="1:13" x14ac:dyDescent="0.2">
      <c r="A83" s="57" t="str">
        <f t="shared" si="18"/>
        <v>14</v>
      </c>
      <c r="B83" s="68">
        <v>145</v>
      </c>
      <c r="C83" s="57" t="s">
        <v>320</v>
      </c>
      <c r="D83" s="58">
        <f t="shared" si="20"/>
        <v>0</v>
      </c>
      <c r="E83" s="58">
        <f t="shared" si="21"/>
        <v>0</v>
      </c>
      <c r="F83" s="58" t="str">
        <f t="shared" si="19"/>
        <v/>
      </c>
      <c r="H83" s="76">
        <v>75</v>
      </c>
      <c r="J83" s="11">
        <f>SUMIF(SgSachgruppe,$H83,SgEndBestand)</f>
        <v>0</v>
      </c>
      <c r="M83" s="75" t="str">
        <f>IF(H83&lt;&gt;"",VLOOKUP(H83,Sachgruppen,2,0),"")</f>
        <v>Übertragung von Sach- und immateriellen Anlagen aus dem VV</v>
      </c>
    </row>
    <row r="84" spans="1:13" x14ac:dyDescent="0.2">
      <c r="A84" s="57" t="str">
        <f t="shared" si="18"/>
        <v>145</v>
      </c>
      <c r="B84" s="68">
        <v>1450</v>
      </c>
      <c r="C84" s="57" t="s">
        <v>321</v>
      </c>
      <c r="D84" s="58">
        <f t="shared" si="20"/>
        <v>0</v>
      </c>
      <c r="E84" s="58">
        <f t="shared" si="21"/>
        <v>0</v>
      </c>
      <c r="F84" s="58" t="str">
        <f t="shared" si="19"/>
        <v/>
      </c>
      <c r="H84" s="76">
        <v>77</v>
      </c>
      <c r="J84" s="11">
        <f>SUMIF(SgSachgruppe,$H84,SgEndBestand)</f>
        <v>0</v>
      </c>
      <c r="M84" s="75" t="str">
        <f>IF(H84&lt;&gt;"",VLOOKUP(H84,Sachgruppen,2,0),"")</f>
        <v>Übertragung von realisierten Gewinnen aus Sach- und immateriellen Anlagen in die Erfolgsrechnung</v>
      </c>
    </row>
    <row r="85" spans="1:13" x14ac:dyDescent="0.2">
      <c r="A85" s="57" t="str">
        <f t="shared" si="18"/>
        <v>145</v>
      </c>
      <c r="B85" s="68">
        <v>1451</v>
      </c>
      <c r="C85" s="57" t="s">
        <v>322</v>
      </c>
      <c r="D85" s="58">
        <f t="shared" si="20"/>
        <v>0</v>
      </c>
      <c r="E85" s="58">
        <f t="shared" si="21"/>
        <v>0</v>
      </c>
      <c r="F85" s="58" t="str">
        <f t="shared" si="19"/>
        <v/>
      </c>
      <c r="H85" s="76"/>
      <c r="J85" s="77">
        <f>SUM(J81:J84)</f>
        <v>0</v>
      </c>
      <c r="K85" s="11">
        <f>J85</f>
        <v>0</v>
      </c>
      <c r="M85" s="78" t="s">
        <v>734</v>
      </c>
    </row>
    <row r="86" spans="1:13" x14ac:dyDescent="0.2">
      <c r="A86" s="57" t="str">
        <f t="shared" si="18"/>
        <v>145</v>
      </c>
      <c r="B86" s="68">
        <v>1452</v>
      </c>
      <c r="C86" s="117" t="s">
        <v>845</v>
      </c>
      <c r="D86" s="58">
        <f t="shared" si="20"/>
        <v>0</v>
      </c>
      <c r="E86" s="58">
        <f t="shared" si="21"/>
        <v>0</v>
      </c>
      <c r="F86" s="58" t="str">
        <f t="shared" si="19"/>
        <v/>
      </c>
      <c r="H86" s="76">
        <v>80</v>
      </c>
      <c r="J86" s="11">
        <f>-SUMIF(SgSachgruppe,$H86,SgEndBestand)</f>
        <v>0</v>
      </c>
      <c r="M86" s="75" t="str">
        <f>IF(H86&lt;&gt;"",VLOOKUP(H86,Sachgruppen,2,0),"")</f>
        <v>Verkauf von Sach- und immateriellen Anlagen</v>
      </c>
    </row>
    <row r="87" spans="1:13" x14ac:dyDescent="0.2">
      <c r="A87" s="57" t="str">
        <f t="shared" si="18"/>
        <v>145</v>
      </c>
      <c r="B87" s="68">
        <v>1453</v>
      </c>
      <c r="C87" s="57" t="s">
        <v>323</v>
      </c>
      <c r="D87" s="58">
        <f t="shared" si="20"/>
        <v>0</v>
      </c>
      <c r="E87" s="58">
        <f t="shared" si="21"/>
        <v>0</v>
      </c>
      <c r="F87" s="58" t="str">
        <f t="shared" si="19"/>
        <v/>
      </c>
      <c r="H87" s="76">
        <v>82</v>
      </c>
      <c r="J87" s="11">
        <f>-SUMIF(SgSachgruppe,$H87,SgEndBestand)</f>
        <v>0</v>
      </c>
      <c r="M87" s="75" t="str">
        <f>IF(H87&lt;&gt;"",VLOOKUP(H87,Sachgruppen,2,0),"")</f>
        <v>Beiträge Dritter für Sach- und immaterielle Anlagen</v>
      </c>
    </row>
    <row r="88" spans="1:13" x14ac:dyDescent="0.2">
      <c r="A88" s="57" t="str">
        <f t="shared" si="18"/>
        <v>145</v>
      </c>
      <c r="B88" s="68">
        <v>1454</v>
      </c>
      <c r="C88" s="57" t="s">
        <v>324</v>
      </c>
      <c r="D88" s="58">
        <f t="shared" si="20"/>
        <v>0</v>
      </c>
      <c r="E88" s="58">
        <f t="shared" si="21"/>
        <v>0</v>
      </c>
      <c r="F88" s="58" t="str">
        <f t="shared" si="19"/>
        <v/>
      </c>
      <c r="H88" s="76">
        <v>85</v>
      </c>
      <c r="J88" s="11">
        <f>-SUMIF(SgSachgruppe,$H88,SgEndBestand)</f>
        <v>0</v>
      </c>
      <c r="M88" s="75" t="str">
        <f>IF(H88&lt;&gt;"",VLOOKUP(H88,Sachgruppen,2,0),"")</f>
        <v>Übertragung von Sach- und immateriellen Anlagen ins Verwaltungsvermögen</v>
      </c>
    </row>
    <row r="89" spans="1:13" x14ac:dyDescent="0.2">
      <c r="A89" s="57" t="str">
        <f t="shared" si="18"/>
        <v>145</v>
      </c>
      <c r="B89" s="68">
        <v>1455</v>
      </c>
      <c r="C89" s="57" t="s">
        <v>325</v>
      </c>
      <c r="D89" s="58">
        <f t="shared" si="20"/>
        <v>0</v>
      </c>
      <c r="E89" s="58">
        <f t="shared" si="21"/>
        <v>0</v>
      </c>
      <c r="F89" s="58" t="str">
        <f t="shared" si="19"/>
        <v/>
      </c>
      <c r="H89" s="76">
        <v>87</v>
      </c>
      <c r="J89" s="11">
        <f>-SUMIF(SgSachgruppe,$H89,SgEndBestand)</f>
        <v>0</v>
      </c>
      <c r="M89" s="75" t="str">
        <f>IF(H89&lt;&gt;"",VLOOKUP(H89,Sachgruppen,2,0),"")</f>
        <v>Übertragung von realisierten Verlusten aus Sach- und immateriellen Anlagen in die Erfolgsrechnung</v>
      </c>
    </row>
    <row r="90" spans="1:13" x14ac:dyDescent="0.2">
      <c r="A90" s="57" t="str">
        <f t="shared" si="18"/>
        <v>145</v>
      </c>
      <c r="B90" s="68">
        <v>1456</v>
      </c>
      <c r="C90" s="57" t="s">
        <v>326</v>
      </c>
      <c r="D90" s="58">
        <f t="shared" si="20"/>
        <v>0</v>
      </c>
      <c r="E90" s="58">
        <f t="shared" si="21"/>
        <v>0</v>
      </c>
      <c r="F90" s="58" t="str">
        <f t="shared" si="19"/>
        <v/>
      </c>
      <c r="H90" s="76"/>
      <c r="J90" s="77">
        <f>SUM(J86:J89)</f>
        <v>0</v>
      </c>
      <c r="K90" s="11">
        <f>J90</f>
        <v>0</v>
      </c>
      <c r="M90" s="78" t="s">
        <v>735</v>
      </c>
    </row>
    <row r="91" spans="1:13" x14ac:dyDescent="0.2">
      <c r="A91" s="57" t="str">
        <f t="shared" si="18"/>
        <v>145</v>
      </c>
      <c r="B91" s="68">
        <v>1457</v>
      </c>
      <c r="C91" s="57" t="s">
        <v>327</v>
      </c>
      <c r="D91" s="58">
        <f t="shared" si="20"/>
        <v>0</v>
      </c>
      <c r="E91" s="58">
        <f t="shared" si="21"/>
        <v>0</v>
      </c>
      <c r="F91" s="58" t="str">
        <f t="shared" si="19"/>
        <v/>
      </c>
      <c r="H91" s="76"/>
      <c r="K91" s="77">
        <f>SUM(K81:K90)</f>
        <v>0</v>
      </c>
      <c r="L91" s="11">
        <f>K91</f>
        <v>0</v>
      </c>
      <c r="M91" s="78" t="s">
        <v>736</v>
      </c>
    </row>
    <row r="92" spans="1:13" x14ac:dyDescent="0.2">
      <c r="A92" s="57" t="str">
        <f t="shared" si="18"/>
        <v>145</v>
      </c>
      <c r="B92" s="68">
        <v>1458</v>
      </c>
      <c r="C92" s="57" t="s">
        <v>328</v>
      </c>
      <c r="D92" s="58">
        <f t="shared" si="20"/>
        <v>0</v>
      </c>
      <c r="E92" s="58">
        <f t="shared" si="21"/>
        <v>0</v>
      </c>
      <c r="F92" s="58" t="str">
        <f t="shared" si="19"/>
        <v/>
      </c>
      <c r="H92" s="74" t="s">
        <v>741</v>
      </c>
      <c r="J92" s="11" t="s">
        <v>724</v>
      </c>
      <c r="M92" s="75"/>
    </row>
    <row r="93" spans="1:13" x14ac:dyDescent="0.2">
      <c r="A93" s="57" t="str">
        <f t="shared" si="18"/>
        <v>14</v>
      </c>
      <c r="B93" s="68">
        <v>146</v>
      </c>
      <c r="C93" s="57" t="s">
        <v>329</v>
      </c>
      <c r="D93" s="58">
        <f t="shared" si="20"/>
        <v>0</v>
      </c>
      <c r="E93" s="58">
        <f t="shared" si="21"/>
        <v>0</v>
      </c>
      <c r="F93" s="58" t="str">
        <f t="shared" si="19"/>
        <v/>
      </c>
      <c r="H93" s="76">
        <v>89</v>
      </c>
      <c r="J93" s="11">
        <f>SUMIF(SgSachgruppe,$H93,SgEndBestand)</f>
        <v>0</v>
      </c>
      <c r="M93" s="75" t="str">
        <f>IF(H93&lt;&gt;"",VLOOKUP(H93,Sachgruppen,2,0),"")</f>
        <v>Übertrag an Bilanz</v>
      </c>
    </row>
    <row r="94" spans="1:13" x14ac:dyDescent="0.2">
      <c r="A94" s="57" t="str">
        <f t="shared" si="18"/>
        <v>146</v>
      </c>
      <c r="B94" s="68">
        <v>1460</v>
      </c>
      <c r="C94" s="117" t="s">
        <v>395</v>
      </c>
      <c r="D94" s="58">
        <f t="shared" si="20"/>
        <v>0</v>
      </c>
      <c r="E94" s="58">
        <f t="shared" si="21"/>
        <v>0</v>
      </c>
      <c r="F94" s="58" t="str">
        <f t="shared" si="19"/>
        <v/>
      </c>
      <c r="H94" s="76">
        <v>79</v>
      </c>
      <c r="J94" s="11">
        <f>-SUMIF(SgSachgruppe,$H94,SgEndBestand)</f>
        <v>0</v>
      </c>
      <c r="M94" s="75" t="str">
        <f>IF(H94&lt;&gt;"",VLOOKUP(H94,Sachgruppen,2,0),"")</f>
        <v>Übertrag an Bilanz</v>
      </c>
    </row>
    <row r="95" spans="1:13" x14ac:dyDescent="0.2">
      <c r="A95" s="57" t="str">
        <f t="shared" si="18"/>
        <v>146</v>
      </c>
      <c r="B95" s="68">
        <v>1461</v>
      </c>
      <c r="C95" s="57" t="s">
        <v>330</v>
      </c>
      <c r="D95" s="58">
        <f t="shared" si="20"/>
        <v>0</v>
      </c>
      <c r="E95" s="58">
        <f t="shared" si="21"/>
        <v>0</v>
      </c>
      <c r="F95" s="58" t="str">
        <f t="shared" si="19"/>
        <v/>
      </c>
      <c r="H95" s="76"/>
      <c r="J95" s="77">
        <f>SUM(J93:J94)</f>
        <v>0</v>
      </c>
      <c r="M95" s="75"/>
    </row>
    <row r="96" spans="1:13" x14ac:dyDescent="0.2">
      <c r="A96" s="57" t="str">
        <f t="shared" si="18"/>
        <v>146</v>
      </c>
      <c r="B96" s="68">
        <v>1462</v>
      </c>
      <c r="C96" s="117" t="s">
        <v>846</v>
      </c>
      <c r="D96" s="58">
        <f t="shared" si="20"/>
        <v>0</v>
      </c>
      <c r="E96" s="58">
        <f t="shared" si="21"/>
        <v>0</v>
      </c>
      <c r="F96" s="58" t="str">
        <f t="shared" si="19"/>
        <v/>
      </c>
      <c r="H96" s="76"/>
      <c r="L96" s="77">
        <f>L78+L91</f>
        <v>0</v>
      </c>
      <c r="M96" s="78" t="s">
        <v>727</v>
      </c>
    </row>
    <row r="97" spans="1:13" x14ac:dyDescent="0.2">
      <c r="A97" s="57" t="str">
        <f t="shared" si="18"/>
        <v>146</v>
      </c>
      <c r="B97" s="68">
        <v>1463</v>
      </c>
      <c r="C97" s="57" t="s">
        <v>331</v>
      </c>
      <c r="D97" s="58">
        <f t="shared" si="20"/>
        <v>0</v>
      </c>
      <c r="E97" s="58">
        <f t="shared" si="21"/>
        <v>0</v>
      </c>
      <c r="F97" s="58" t="str">
        <f t="shared" si="19"/>
        <v/>
      </c>
      <c r="H97" s="74" t="s">
        <v>740</v>
      </c>
      <c r="M97" s="75"/>
    </row>
    <row r="98" spans="1:13" x14ac:dyDescent="0.2">
      <c r="A98" s="57" t="str">
        <f t="shared" si="18"/>
        <v>146</v>
      </c>
      <c r="B98" s="68">
        <v>1464</v>
      </c>
      <c r="C98" s="57" t="s">
        <v>332</v>
      </c>
      <c r="D98" s="58">
        <f t="shared" si="20"/>
        <v>0</v>
      </c>
      <c r="E98" s="58">
        <f t="shared" si="21"/>
        <v>0</v>
      </c>
      <c r="F98" s="58" t="str">
        <f t="shared" si="19"/>
        <v/>
      </c>
      <c r="H98" s="76">
        <v>3441</v>
      </c>
      <c r="J98" s="11">
        <f>-SUMIF(SgSachgruppe,$H98,SgEndBestand)</f>
        <v>0</v>
      </c>
      <c r="M98" s="75" t="str">
        <f>IF(H98&lt;&gt;"",VLOOKUP(H98,Sachgruppen,2,0),"")</f>
        <v>Wertberichtigungen Sach- und immaterielle Anlagen FV</v>
      </c>
    </row>
    <row r="99" spans="1:13" x14ac:dyDescent="0.2">
      <c r="A99" s="57" t="str">
        <f t="shared" si="18"/>
        <v>146</v>
      </c>
      <c r="B99" s="68">
        <v>1465</v>
      </c>
      <c r="C99" s="57" t="s">
        <v>333</v>
      </c>
      <c r="D99" s="58">
        <f t="shared" si="20"/>
        <v>0</v>
      </c>
      <c r="E99" s="58">
        <f t="shared" si="21"/>
        <v>0</v>
      </c>
      <c r="F99" s="58" t="str">
        <f t="shared" si="19"/>
        <v/>
      </c>
      <c r="H99" s="76">
        <v>4443</v>
      </c>
      <c r="J99" s="11">
        <f>SUMIF(SgSachgruppe,$H99,SgEndBestand)</f>
        <v>0</v>
      </c>
      <c r="M99" s="75" t="str">
        <f>IF(H99&lt;&gt;"",VLOOKUP(H99,Sachgruppen,2,0),"")</f>
        <v>Wertberichtigungen Liegenschaften FV</v>
      </c>
    </row>
    <row r="100" spans="1:13" x14ac:dyDescent="0.2">
      <c r="A100" s="57" t="str">
        <f t="shared" si="18"/>
        <v>146</v>
      </c>
      <c r="B100" s="68">
        <v>1466</v>
      </c>
      <c r="C100" s="57" t="s">
        <v>334</v>
      </c>
      <c r="D100" s="58">
        <f t="shared" si="20"/>
        <v>0</v>
      </c>
      <c r="E100" s="58">
        <f t="shared" si="21"/>
        <v>0</v>
      </c>
      <c r="F100" s="58" t="str">
        <f t="shared" si="19"/>
        <v/>
      </c>
      <c r="H100" s="76">
        <v>4449</v>
      </c>
      <c r="J100" s="11">
        <f>SUMIF(SgSachgruppe,$H100,SgEndBestand)</f>
        <v>0</v>
      </c>
      <c r="M100" s="75" t="str">
        <f>IF(H100&lt;&gt;"",VLOOKUP(H100,Sachgruppen,2,0),"")</f>
        <v>Wertberichtigungen übrige Sach- und immaterielle Anlagen FV</v>
      </c>
    </row>
    <row r="101" spans="1:13" x14ac:dyDescent="0.2">
      <c r="A101" s="57" t="str">
        <f t="shared" si="18"/>
        <v>146</v>
      </c>
      <c r="B101" s="68">
        <v>1467</v>
      </c>
      <c r="C101" s="57" t="s">
        <v>335</v>
      </c>
      <c r="D101" s="58">
        <f t="shared" si="20"/>
        <v>0</v>
      </c>
      <c r="E101" s="58">
        <f t="shared" si="21"/>
        <v>0</v>
      </c>
      <c r="F101" s="58" t="str">
        <f t="shared" si="19"/>
        <v/>
      </c>
      <c r="H101" s="76"/>
      <c r="J101" s="77">
        <f>SUM(J98:J100)</f>
        <v>0</v>
      </c>
      <c r="L101" s="11">
        <f>J101</f>
        <v>0</v>
      </c>
      <c r="M101" s="78" t="s">
        <v>729</v>
      </c>
    </row>
    <row r="102" spans="1:13" x14ac:dyDescent="0.2">
      <c r="A102" s="57" t="str">
        <f t="shared" si="18"/>
        <v>146</v>
      </c>
      <c r="B102" s="68">
        <v>1468</v>
      </c>
      <c r="C102" s="57" t="s">
        <v>336</v>
      </c>
      <c r="D102" s="58">
        <f t="shared" si="20"/>
        <v>0</v>
      </c>
      <c r="E102" s="58">
        <f t="shared" si="21"/>
        <v>0</v>
      </c>
      <c r="F102" s="58" t="str">
        <f t="shared" si="19"/>
        <v/>
      </c>
      <c r="H102" s="76"/>
      <c r="M102" s="75"/>
    </row>
    <row r="103" spans="1:13" x14ac:dyDescent="0.2">
      <c r="A103" s="57" t="str">
        <f t="shared" si="18"/>
        <v>146</v>
      </c>
      <c r="B103" s="68">
        <v>1469</v>
      </c>
      <c r="C103" s="57" t="s">
        <v>337</v>
      </c>
      <c r="D103" s="58">
        <f t="shared" si="20"/>
        <v>0</v>
      </c>
      <c r="E103" s="58">
        <f t="shared" si="21"/>
        <v>0</v>
      </c>
      <c r="F103" s="58" t="str">
        <f t="shared" si="19"/>
        <v/>
      </c>
      <c r="H103" s="76"/>
      <c r="L103" s="77">
        <f>L96+L101</f>
        <v>0</v>
      </c>
      <c r="M103" s="129" t="s">
        <v>983</v>
      </c>
    </row>
    <row r="104" spans="1:13" x14ac:dyDescent="0.2">
      <c r="A104" s="57" t="str">
        <f t="shared" si="18"/>
        <v/>
      </c>
      <c r="B104" s="68">
        <v>2</v>
      </c>
      <c r="C104" s="57" t="s">
        <v>459</v>
      </c>
      <c r="D104" s="58">
        <f t="shared" si="20"/>
        <v>0</v>
      </c>
      <c r="E104" s="58">
        <f t="shared" si="21"/>
        <v>0</v>
      </c>
      <c r="F104" s="58">
        <f t="shared" si="19"/>
        <v>0</v>
      </c>
      <c r="H104" s="76"/>
      <c r="M104" s="75"/>
    </row>
    <row r="105" spans="1:13" x14ac:dyDescent="0.2">
      <c r="A105" s="57" t="str">
        <f t="shared" si="18"/>
        <v>2</v>
      </c>
      <c r="B105" s="68">
        <v>20</v>
      </c>
      <c r="C105" s="123" t="s">
        <v>927</v>
      </c>
      <c r="D105" s="58">
        <f t="shared" si="20"/>
        <v>0</v>
      </c>
      <c r="E105" s="58">
        <f t="shared" si="21"/>
        <v>0</v>
      </c>
      <c r="F105" s="58" t="str">
        <f t="shared" si="19"/>
        <v/>
      </c>
      <c r="H105" s="128" t="s">
        <v>983</v>
      </c>
      <c r="L105" s="11" t="s">
        <v>752</v>
      </c>
      <c r="M105" s="75"/>
    </row>
    <row r="106" spans="1:13" x14ac:dyDescent="0.2">
      <c r="A106" s="57" t="str">
        <f t="shared" si="18"/>
        <v>20</v>
      </c>
      <c r="B106" s="68">
        <v>200</v>
      </c>
      <c r="C106" s="57" t="s">
        <v>338</v>
      </c>
      <c r="D106" s="58">
        <f t="shared" si="20"/>
        <v>0</v>
      </c>
      <c r="E106" s="58">
        <f t="shared" si="21"/>
        <v>0</v>
      </c>
      <c r="F106" s="58" t="str">
        <f t="shared" si="19"/>
        <v/>
      </c>
      <c r="H106" s="76">
        <v>108</v>
      </c>
      <c r="J106" s="11">
        <f>SUMIF(SgSachgruppe,$H106,SgEndBestand)</f>
        <v>0</v>
      </c>
      <c r="K106" s="11" t="str">
        <f>IF(F115&lt;&gt;"",VLOOKUP(F115,Sachgruppen,2,0),"")</f>
        <v/>
      </c>
      <c r="L106" s="77">
        <f>J106</f>
        <v>0</v>
      </c>
      <c r="M106" s="129" t="s">
        <v>983</v>
      </c>
    </row>
    <row r="107" spans="1:13" x14ac:dyDescent="0.2">
      <c r="A107" s="57" t="str">
        <f t="shared" si="18"/>
        <v>200</v>
      </c>
      <c r="B107" s="68">
        <v>2000</v>
      </c>
      <c r="C107" s="57" t="s">
        <v>339</v>
      </c>
      <c r="D107" s="58">
        <f t="shared" si="20"/>
        <v>0</v>
      </c>
      <c r="E107" s="58">
        <f t="shared" si="21"/>
        <v>0</v>
      </c>
      <c r="F107" s="58" t="str">
        <f t="shared" si="19"/>
        <v/>
      </c>
      <c r="H107" s="76"/>
      <c r="M107" s="75"/>
    </row>
    <row r="108" spans="1:13" x14ac:dyDescent="0.2">
      <c r="A108" s="57" t="str">
        <f t="shared" si="18"/>
        <v>200</v>
      </c>
      <c r="B108" s="68">
        <v>2001</v>
      </c>
      <c r="C108" s="57" t="s">
        <v>276</v>
      </c>
      <c r="D108" s="58">
        <f t="shared" si="20"/>
        <v>0</v>
      </c>
      <c r="E108" s="58">
        <f t="shared" si="21"/>
        <v>0</v>
      </c>
      <c r="F108" s="58" t="str">
        <f t="shared" si="19"/>
        <v/>
      </c>
      <c r="H108" s="79"/>
      <c r="I108" s="80"/>
      <c r="J108" s="80"/>
      <c r="K108" s="80"/>
      <c r="L108" s="81">
        <f>L106-L103</f>
        <v>0</v>
      </c>
      <c r="M108" s="82" t="s">
        <v>733</v>
      </c>
    </row>
    <row r="109" spans="1:13" x14ac:dyDescent="0.2">
      <c r="A109" s="57" t="str">
        <f t="shared" si="18"/>
        <v>200</v>
      </c>
      <c r="B109" s="68">
        <v>2002</v>
      </c>
      <c r="C109" s="57" t="s">
        <v>287</v>
      </c>
      <c r="D109" s="58">
        <f t="shared" si="20"/>
        <v>0</v>
      </c>
      <c r="E109" s="58">
        <f t="shared" si="21"/>
        <v>0</v>
      </c>
      <c r="F109" s="58" t="str">
        <f t="shared" si="19"/>
        <v/>
      </c>
    </row>
    <row r="110" spans="1:13" x14ac:dyDescent="0.2">
      <c r="A110" s="57" t="str">
        <f t="shared" si="18"/>
        <v>200</v>
      </c>
      <c r="B110" s="68">
        <v>2003</v>
      </c>
      <c r="C110" s="57" t="s">
        <v>340</v>
      </c>
      <c r="D110" s="58">
        <f t="shared" si="20"/>
        <v>0</v>
      </c>
      <c r="E110" s="58">
        <f t="shared" si="21"/>
        <v>0</v>
      </c>
      <c r="F110" s="58" t="str">
        <f t="shared" si="19"/>
        <v/>
      </c>
    </row>
    <row r="111" spans="1:13" x14ac:dyDescent="0.2">
      <c r="A111" s="57" t="str">
        <f t="shared" si="18"/>
        <v>200</v>
      </c>
      <c r="B111" s="68">
        <v>2004</v>
      </c>
      <c r="C111" s="117" t="s">
        <v>847</v>
      </c>
      <c r="D111" s="58">
        <f t="shared" si="20"/>
        <v>0</v>
      </c>
      <c r="E111" s="58">
        <f t="shared" si="21"/>
        <v>0</v>
      </c>
      <c r="F111" s="58" t="str">
        <f t="shared" si="19"/>
        <v/>
      </c>
    </row>
    <row r="112" spans="1:13" x14ac:dyDescent="0.2">
      <c r="A112" s="57" t="str">
        <f t="shared" si="18"/>
        <v>200</v>
      </c>
      <c r="B112" s="68">
        <v>2005</v>
      </c>
      <c r="C112" s="117" t="s">
        <v>833</v>
      </c>
      <c r="D112" s="58">
        <f t="shared" si="20"/>
        <v>0</v>
      </c>
      <c r="E112" s="58">
        <f t="shared" si="21"/>
        <v>0</v>
      </c>
      <c r="F112" s="58" t="str">
        <f t="shared" si="19"/>
        <v/>
      </c>
      <c r="H112" s="62" t="s">
        <v>748</v>
      </c>
      <c r="I112" s="83"/>
    </row>
    <row r="113" spans="1:13" x14ac:dyDescent="0.2">
      <c r="A113" s="57" t="str">
        <f t="shared" si="18"/>
        <v>200</v>
      </c>
      <c r="B113" s="68">
        <v>2006</v>
      </c>
      <c r="C113" s="57" t="s">
        <v>341</v>
      </c>
      <c r="D113" s="58">
        <f t="shared" si="20"/>
        <v>0</v>
      </c>
      <c r="E113" s="58">
        <f t="shared" si="21"/>
        <v>0</v>
      </c>
      <c r="F113" s="58" t="str">
        <f t="shared" si="19"/>
        <v/>
      </c>
      <c r="H113" s="71"/>
      <c r="I113" s="72"/>
      <c r="J113" s="72"/>
      <c r="K113" s="72"/>
      <c r="L113" s="72"/>
      <c r="M113" s="73"/>
    </row>
    <row r="114" spans="1:13" x14ac:dyDescent="0.2">
      <c r="A114" s="57" t="str">
        <f t="shared" si="18"/>
        <v>200</v>
      </c>
      <c r="B114" s="68">
        <v>2009</v>
      </c>
      <c r="C114" s="117" t="s">
        <v>848</v>
      </c>
      <c r="D114" s="58">
        <f t="shared" si="20"/>
        <v>0</v>
      </c>
      <c r="E114" s="58">
        <f t="shared" si="21"/>
        <v>0</v>
      </c>
      <c r="F114" s="58" t="str">
        <f t="shared" si="19"/>
        <v/>
      </c>
      <c r="H114" s="76">
        <v>2091</v>
      </c>
      <c r="I114" s="11">
        <f>SUMIF(SgSachgruppe,$H114,SgAnfBestand)</f>
        <v>0</v>
      </c>
      <c r="M114" s="75" t="str">
        <f>IF(H114&lt;&gt;"",VLOOKUP(H114,Sachgruppen,2,0),"")</f>
        <v>Verbindlichkeiten gegenüber Fonds im Fremdkapital</v>
      </c>
    </row>
    <row r="115" spans="1:13" x14ac:dyDescent="0.2">
      <c r="A115" s="57" t="str">
        <f t="shared" si="18"/>
        <v>20</v>
      </c>
      <c r="B115" s="68">
        <v>201</v>
      </c>
      <c r="C115" s="57" t="s">
        <v>342</v>
      </c>
      <c r="D115" s="58">
        <f t="shared" si="20"/>
        <v>0</v>
      </c>
      <c r="E115" s="58">
        <f t="shared" si="21"/>
        <v>0</v>
      </c>
      <c r="F115" s="58" t="str">
        <f t="shared" si="19"/>
        <v/>
      </c>
      <c r="H115" s="76">
        <v>1091</v>
      </c>
      <c r="I115" s="11">
        <f>-SUMIF(SgSachgruppe,$H115,SgAnfBestand)</f>
        <v>0</v>
      </c>
      <c r="M115" s="75" t="str">
        <f>IF(H115&lt;&gt;"",VLOOKUP(H115,Sachgruppen,2,0),"")</f>
        <v>Forderungen gegenüber Fonds im Fremdkapital</v>
      </c>
    </row>
    <row r="116" spans="1:13" x14ac:dyDescent="0.2">
      <c r="A116" s="57" t="str">
        <f t="shared" si="18"/>
        <v>201</v>
      </c>
      <c r="B116" s="68">
        <v>2010</v>
      </c>
      <c r="C116" s="57" t="s">
        <v>343</v>
      </c>
      <c r="D116" s="58">
        <f t="shared" si="20"/>
        <v>0</v>
      </c>
      <c r="E116" s="58">
        <f t="shared" si="21"/>
        <v>0</v>
      </c>
      <c r="F116" s="58" t="str">
        <f t="shared" si="19"/>
        <v/>
      </c>
      <c r="H116" s="76"/>
      <c r="I116" s="77">
        <f>SUM(I114:I115)</f>
        <v>0</v>
      </c>
      <c r="L116" s="11">
        <f>I116</f>
        <v>0</v>
      </c>
      <c r="M116" s="78" t="s">
        <v>750</v>
      </c>
    </row>
    <row r="117" spans="1:13" x14ac:dyDescent="0.2">
      <c r="A117" s="57" t="str">
        <f t="shared" si="18"/>
        <v>201</v>
      </c>
      <c r="B117" s="68">
        <v>2011</v>
      </c>
      <c r="C117" s="117" t="s">
        <v>788</v>
      </c>
      <c r="D117" s="58">
        <f t="shared" si="20"/>
        <v>0</v>
      </c>
      <c r="E117" s="58">
        <f t="shared" si="21"/>
        <v>0</v>
      </c>
      <c r="F117" s="58" t="str">
        <f t="shared" si="19"/>
        <v/>
      </c>
      <c r="H117" s="76">
        <v>3501</v>
      </c>
      <c r="J117" s="11">
        <f>SUMIF(SgSachgruppe,$H117,SgEndBestand)</f>
        <v>0</v>
      </c>
      <c r="M117" s="75" t="str">
        <f>IF(H117&lt;&gt;"",VLOOKUP(H117,Sachgruppen,2,0),"")</f>
        <v>Einlagen in Fonds des Fremdkapitals</v>
      </c>
    </row>
    <row r="118" spans="1:13" x14ac:dyDescent="0.2">
      <c r="A118" s="57" t="str">
        <f t="shared" si="18"/>
        <v>201</v>
      </c>
      <c r="B118" s="68">
        <v>2012</v>
      </c>
      <c r="C118" s="57" t="s">
        <v>344</v>
      </c>
      <c r="D118" s="58">
        <f t="shared" si="20"/>
        <v>0</v>
      </c>
      <c r="E118" s="58">
        <f t="shared" si="21"/>
        <v>0</v>
      </c>
      <c r="F118" s="58" t="str">
        <f t="shared" si="19"/>
        <v/>
      </c>
      <c r="H118" s="76">
        <v>4501</v>
      </c>
      <c r="J118" s="11">
        <f>-SUMIF(SgSachgruppe,$H118,SgEndBestand)</f>
        <v>0</v>
      </c>
      <c r="M118" s="75" t="str">
        <f>IF(H118&lt;&gt;"",VLOOKUP(H118,Sachgruppen,2,0),"")</f>
        <v>Entnahmen aus Fonds des Fremdkapitals</v>
      </c>
    </row>
    <row r="119" spans="1:13" x14ac:dyDescent="0.2">
      <c r="A119" s="57" t="str">
        <f t="shared" si="18"/>
        <v>201</v>
      </c>
      <c r="B119" s="68">
        <v>2013</v>
      </c>
      <c r="C119" s="57" t="s">
        <v>345</v>
      </c>
      <c r="D119" s="58">
        <f t="shared" si="20"/>
        <v>0</v>
      </c>
      <c r="E119" s="58">
        <f t="shared" si="21"/>
        <v>0</v>
      </c>
      <c r="F119" s="58" t="str">
        <f t="shared" si="19"/>
        <v/>
      </c>
      <c r="H119" s="76">
        <v>6319</v>
      </c>
      <c r="J119" s="11">
        <f>-SUMIF(SgSachgruppe,$H119,SgEndBestand)</f>
        <v>0</v>
      </c>
      <c r="M119" s="75" t="str">
        <f>IF(H119&lt;&gt;"",VLOOKUP(H119,Sachgruppen,2,0),"")</f>
        <v>Entnahmen aus Fonds überkommunaler Strassenbau</v>
      </c>
    </row>
    <row r="120" spans="1:13" x14ac:dyDescent="0.2">
      <c r="A120" s="57" t="str">
        <f t="shared" si="18"/>
        <v>201</v>
      </c>
      <c r="B120" s="68">
        <v>2014</v>
      </c>
      <c r="C120" s="57" t="s">
        <v>346</v>
      </c>
      <c r="D120" s="58">
        <f t="shared" si="20"/>
        <v>0</v>
      </c>
      <c r="E120" s="58">
        <f t="shared" si="21"/>
        <v>0</v>
      </c>
      <c r="F120" s="58" t="str">
        <f t="shared" si="19"/>
        <v/>
      </c>
      <c r="H120" s="127">
        <v>6379</v>
      </c>
      <c r="J120" s="11">
        <f>-SUMIF(SgSachgruppe,$H120,SgEndBestand)</f>
        <v>0</v>
      </c>
      <c r="M120" s="75" t="str">
        <f>IF(H120&lt;&gt;"",VLOOKUP(H120,Sachgruppen,2,0),"")</f>
        <v>Entnahmen aus Fonds</v>
      </c>
    </row>
    <row r="121" spans="1:13" x14ac:dyDescent="0.2">
      <c r="A121" s="57" t="str">
        <f t="shared" si="18"/>
        <v>201</v>
      </c>
      <c r="B121" s="68">
        <v>2015</v>
      </c>
      <c r="C121" s="57" t="s">
        <v>347</v>
      </c>
      <c r="D121" s="58">
        <f t="shared" si="20"/>
        <v>0</v>
      </c>
      <c r="E121" s="58">
        <f t="shared" si="21"/>
        <v>0</v>
      </c>
      <c r="F121" s="58" t="str">
        <f t="shared" si="19"/>
        <v/>
      </c>
      <c r="H121" s="76"/>
      <c r="J121" s="77">
        <f>SUM(J117:J120)</f>
        <v>0</v>
      </c>
      <c r="L121" s="11">
        <f>J121</f>
        <v>0</v>
      </c>
      <c r="M121" s="78" t="s">
        <v>749</v>
      </c>
    </row>
    <row r="122" spans="1:13" x14ac:dyDescent="0.2">
      <c r="A122" s="57" t="str">
        <f t="shared" si="18"/>
        <v>201</v>
      </c>
      <c r="B122" s="68">
        <v>2016</v>
      </c>
      <c r="C122" s="57" t="s">
        <v>912</v>
      </c>
      <c r="D122" s="58">
        <f t="shared" si="20"/>
        <v>0</v>
      </c>
      <c r="E122" s="58">
        <f t="shared" si="21"/>
        <v>0</v>
      </c>
      <c r="F122" s="58" t="str">
        <f t="shared" si="19"/>
        <v/>
      </c>
      <c r="H122" s="76"/>
      <c r="L122" s="77">
        <f>L116+L121</f>
        <v>0</v>
      </c>
      <c r="M122" s="78" t="s">
        <v>751</v>
      </c>
    </row>
    <row r="123" spans="1:13" x14ac:dyDescent="0.2">
      <c r="A123" s="57" t="str">
        <f t="shared" si="18"/>
        <v>201</v>
      </c>
      <c r="B123" s="68">
        <v>2019</v>
      </c>
      <c r="C123" s="57" t="s">
        <v>348</v>
      </c>
      <c r="D123" s="58">
        <f t="shared" si="20"/>
        <v>0</v>
      </c>
      <c r="E123" s="58">
        <f t="shared" si="21"/>
        <v>0</v>
      </c>
      <c r="F123" s="58" t="str">
        <f t="shared" si="19"/>
        <v/>
      </c>
      <c r="H123" s="76"/>
      <c r="M123" s="75"/>
    </row>
    <row r="124" spans="1:13" x14ac:dyDescent="0.2">
      <c r="A124" s="57" t="str">
        <f t="shared" si="18"/>
        <v>20</v>
      </c>
      <c r="B124" s="68">
        <v>204</v>
      </c>
      <c r="C124" s="117" t="s">
        <v>849</v>
      </c>
      <c r="D124" s="58">
        <f t="shared" si="20"/>
        <v>0</v>
      </c>
      <c r="E124" s="58">
        <f t="shared" si="21"/>
        <v>0</v>
      </c>
      <c r="F124" s="58" t="str">
        <f t="shared" si="19"/>
        <v/>
      </c>
      <c r="H124" s="74" t="s">
        <v>751</v>
      </c>
      <c r="L124" s="11" t="s">
        <v>752</v>
      </c>
      <c r="M124" s="75"/>
    </row>
    <row r="125" spans="1:13" x14ac:dyDescent="0.2">
      <c r="A125" s="57" t="str">
        <f t="shared" si="18"/>
        <v>204</v>
      </c>
      <c r="B125" s="68">
        <v>2040</v>
      </c>
      <c r="C125" s="117" t="s">
        <v>850</v>
      </c>
      <c r="D125" s="58">
        <f t="shared" si="20"/>
        <v>0</v>
      </c>
      <c r="E125" s="58">
        <f t="shared" si="21"/>
        <v>0</v>
      </c>
      <c r="F125" s="58" t="str">
        <f t="shared" si="19"/>
        <v/>
      </c>
      <c r="H125" s="76">
        <v>2091</v>
      </c>
      <c r="J125" s="11">
        <f>SUMIF(SgSachgruppe,$H125,SgEndBestand)</f>
        <v>0</v>
      </c>
      <c r="M125" s="75" t="str">
        <f>IF(H125&lt;&gt;"",VLOOKUP(H125,Sachgruppen,2,0),"")</f>
        <v>Verbindlichkeiten gegenüber Fonds im Fremdkapital</v>
      </c>
    </row>
    <row r="126" spans="1:13" x14ac:dyDescent="0.2">
      <c r="A126" s="57" t="str">
        <f t="shared" si="18"/>
        <v>204</v>
      </c>
      <c r="B126" s="68">
        <v>2041</v>
      </c>
      <c r="C126" s="117" t="s">
        <v>851</v>
      </c>
      <c r="D126" s="58">
        <f t="shared" si="20"/>
        <v>0</v>
      </c>
      <c r="E126" s="58">
        <f t="shared" si="21"/>
        <v>0</v>
      </c>
      <c r="F126" s="58" t="str">
        <f t="shared" si="19"/>
        <v/>
      </c>
      <c r="H126" s="76">
        <v>1091</v>
      </c>
      <c r="J126" s="11">
        <f>-SUMIF(SgSachgruppe,$H126,SgEndBestand)</f>
        <v>0</v>
      </c>
      <c r="M126" s="75" t="str">
        <f>IF(H126&lt;&gt;"",VLOOKUP(H126,Sachgruppen,2,0),"")</f>
        <v>Forderungen gegenüber Fonds im Fremdkapital</v>
      </c>
    </row>
    <row r="127" spans="1:13" x14ac:dyDescent="0.2">
      <c r="A127" s="57" t="str">
        <f t="shared" si="18"/>
        <v>204</v>
      </c>
      <c r="B127" s="68">
        <v>2043</v>
      </c>
      <c r="C127" s="117" t="s">
        <v>852</v>
      </c>
      <c r="D127" s="58">
        <f t="shared" si="20"/>
        <v>0</v>
      </c>
      <c r="E127" s="58">
        <f t="shared" si="21"/>
        <v>0</v>
      </c>
      <c r="F127" s="58" t="str">
        <f t="shared" si="19"/>
        <v/>
      </c>
      <c r="H127" s="76"/>
      <c r="J127" s="77">
        <f>SUM(J125:J126)</f>
        <v>0</v>
      </c>
      <c r="L127" s="77">
        <f>J127</f>
        <v>0</v>
      </c>
      <c r="M127" s="78" t="s">
        <v>751</v>
      </c>
    </row>
    <row r="128" spans="1:13" x14ac:dyDescent="0.2">
      <c r="A128" s="57" t="str">
        <f t="shared" si="18"/>
        <v>204</v>
      </c>
      <c r="B128" s="68">
        <v>2044</v>
      </c>
      <c r="C128" s="117" t="s">
        <v>853</v>
      </c>
      <c r="D128" s="58">
        <f t="shared" si="20"/>
        <v>0</v>
      </c>
      <c r="E128" s="58">
        <f t="shared" si="21"/>
        <v>0</v>
      </c>
      <c r="F128" s="58" t="str">
        <f t="shared" si="19"/>
        <v/>
      </c>
      <c r="H128" s="76"/>
      <c r="M128" s="75"/>
    </row>
    <row r="129" spans="1:13" x14ac:dyDescent="0.2">
      <c r="A129" s="57" t="str">
        <f t="shared" si="18"/>
        <v>204</v>
      </c>
      <c r="B129" s="68">
        <v>2045</v>
      </c>
      <c r="C129" s="117" t="s">
        <v>854</v>
      </c>
      <c r="D129" s="58">
        <f t="shared" si="20"/>
        <v>0</v>
      </c>
      <c r="E129" s="58">
        <f t="shared" si="21"/>
        <v>0</v>
      </c>
      <c r="F129" s="58" t="str">
        <f t="shared" si="19"/>
        <v/>
      </c>
      <c r="H129" s="79"/>
      <c r="I129" s="80"/>
      <c r="J129" s="80"/>
      <c r="K129" s="80"/>
      <c r="L129" s="81">
        <f>L127-L122</f>
        <v>0</v>
      </c>
      <c r="M129" s="82" t="s">
        <v>733</v>
      </c>
    </row>
    <row r="130" spans="1:13" x14ac:dyDescent="0.2">
      <c r="A130" s="57" t="str">
        <f t="shared" si="18"/>
        <v>204</v>
      </c>
      <c r="B130" s="68">
        <v>2046</v>
      </c>
      <c r="C130" s="117" t="s">
        <v>855</v>
      </c>
      <c r="D130" s="58">
        <f t="shared" si="20"/>
        <v>0</v>
      </c>
      <c r="E130" s="58">
        <f t="shared" si="21"/>
        <v>0</v>
      </c>
      <c r="F130" s="58" t="str">
        <f t="shared" si="19"/>
        <v/>
      </c>
    </row>
    <row r="131" spans="1:13" x14ac:dyDescent="0.2">
      <c r="A131" s="57" t="str">
        <f t="shared" ref="A131:A189" si="22">IF(LEN($B131)=4,LEFT($B131,3),IF(LEN($B131)=3,LEFT($B131,2),IF(LEN($B131)=2,LEFT($B131,1),"")))</f>
        <v>20</v>
      </c>
      <c r="B131" s="68">
        <v>205</v>
      </c>
      <c r="C131" s="57" t="s">
        <v>349</v>
      </c>
      <c r="D131" s="58">
        <f t="shared" si="20"/>
        <v>0</v>
      </c>
      <c r="E131" s="58">
        <f t="shared" si="21"/>
        <v>0</v>
      </c>
      <c r="F131" s="58" t="str">
        <f t="shared" ref="F131:F189" si="23">IF(OR(B131=1,B131=3,B131=5,B131=7,B131=9000),E131-D131,IF(OR(B131=2,B131=4,B131=6,B131=8,B131=9001),-(E131-D131),""))</f>
        <v/>
      </c>
    </row>
    <row r="132" spans="1:13" x14ac:dyDescent="0.2">
      <c r="A132" s="57" t="str">
        <f t="shared" si="22"/>
        <v>205</v>
      </c>
      <c r="B132" s="68">
        <v>2050</v>
      </c>
      <c r="C132" s="57" t="s">
        <v>350</v>
      </c>
      <c r="D132" s="58">
        <f t="shared" ref="D132:D190" si="24">IF(LEN(B132)&lt;4,SUMIF(SgNr,$B132,SgAnfBestand),SUMIF(DeKontoNr,B132,DeAnfBestand))</f>
        <v>0</v>
      </c>
      <c r="E132" s="58">
        <f t="shared" ref="E132:E190" si="25">IF(LEN(B132)&lt;4,SUMIF(SgNr,$B132,SgEndBestand),IF(B132&lt;3000,D132+SUMIF(DeKontoNr,B132,DeBuchBetrag),SUMIF(DeKontoNr,B132,DeBuchBetrag)))</f>
        <v>0</v>
      </c>
      <c r="F132" s="58" t="str">
        <f t="shared" si="23"/>
        <v/>
      </c>
    </row>
    <row r="133" spans="1:13" x14ac:dyDescent="0.2">
      <c r="A133" s="57" t="str">
        <f t="shared" si="22"/>
        <v>205</v>
      </c>
      <c r="B133" s="68">
        <v>2051</v>
      </c>
      <c r="C133" s="57" t="s">
        <v>351</v>
      </c>
      <c r="D133" s="58">
        <f t="shared" si="24"/>
        <v>0</v>
      </c>
      <c r="E133" s="58">
        <f t="shared" si="25"/>
        <v>0</v>
      </c>
      <c r="F133" s="58" t="str">
        <f t="shared" si="23"/>
        <v/>
      </c>
      <c r="H133" s="62" t="s">
        <v>908</v>
      </c>
      <c r="I133" s="83"/>
      <c r="J133" s="83"/>
    </row>
    <row r="134" spans="1:13" x14ac:dyDescent="0.2">
      <c r="A134" s="57" t="str">
        <f t="shared" si="22"/>
        <v>205</v>
      </c>
      <c r="B134" s="68">
        <v>2052</v>
      </c>
      <c r="C134" s="57" t="s">
        <v>352</v>
      </c>
      <c r="D134" s="58">
        <f t="shared" si="24"/>
        <v>0</v>
      </c>
      <c r="E134" s="58">
        <f t="shared" si="25"/>
        <v>0</v>
      </c>
      <c r="F134" s="58" t="str">
        <f t="shared" si="23"/>
        <v/>
      </c>
      <c r="H134" s="71"/>
      <c r="I134" s="72"/>
      <c r="J134" s="72"/>
      <c r="K134" s="72"/>
      <c r="L134" s="72"/>
      <c r="M134" s="73"/>
    </row>
    <row r="135" spans="1:13" x14ac:dyDescent="0.2">
      <c r="A135" s="57" t="str">
        <f t="shared" si="22"/>
        <v>205</v>
      </c>
      <c r="B135" s="68">
        <v>2053</v>
      </c>
      <c r="C135" s="57" t="s">
        <v>353</v>
      </c>
      <c r="D135" s="58">
        <f t="shared" si="24"/>
        <v>0</v>
      </c>
      <c r="E135" s="58">
        <f t="shared" si="25"/>
        <v>0</v>
      </c>
      <c r="F135" s="58" t="str">
        <f t="shared" si="23"/>
        <v/>
      </c>
      <c r="H135" s="76">
        <v>2092</v>
      </c>
      <c r="I135" s="11">
        <f>SUMIF(SgSachgruppe,$H135,SgAnfBestand)</f>
        <v>0</v>
      </c>
      <c r="L135" s="11">
        <f>I135</f>
        <v>0</v>
      </c>
      <c r="M135" s="78" t="s">
        <v>753</v>
      </c>
    </row>
    <row r="136" spans="1:13" x14ac:dyDescent="0.2">
      <c r="A136" s="57" t="str">
        <f t="shared" si="22"/>
        <v>205</v>
      </c>
      <c r="B136" s="68">
        <v>2054</v>
      </c>
      <c r="C136" s="57" t="s">
        <v>354</v>
      </c>
      <c r="D136" s="58">
        <f t="shared" si="24"/>
        <v>0</v>
      </c>
      <c r="E136" s="58">
        <f t="shared" si="25"/>
        <v>0</v>
      </c>
      <c r="F136" s="58" t="str">
        <f t="shared" si="23"/>
        <v/>
      </c>
      <c r="H136" s="76">
        <v>3502</v>
      </c>
      <c r="J136" s="11">
        <f>SUMIF(SgSachgruppe,$H136,SgEndBestand)</f>
        <v>0</v>
      </c>
      <c r="M136" s="75" t="str">
        <f>IF(H136&lt;&gt;"",VLOOKUP(H136,Sachgruppen,2,0),"")</f>
        <v>Einlagen in Legate und Stiftungen des Fremdkapitals</v>
      </c>
    </row>
    <row r="137" spans="1:13" x14ac:dyDescent="0.2">
      <c r="A137" s="57" t="str">
        <f t="shared" si="22"/>
        <v>205</v>
      </c>
      <c r="B137" s="68">
        <v>2055</v>
      </c>
      <c r="C137" s="117" t="s">
        <v>856</v>
      </c>
      <c r="D137" s="58">
        <f t="shared" si="24"/>
        <v>0</v>
      </c>
      <c r="E137" s="58">
        <f t="shared" si="25"/>
        <v>0</v>
      </c>
      <c r="F137" s="58" t="str">
        <f t="shared" si="23"/>
        <v/>
      </c>
      <c r="H137" s="76">
        <v>4502</v>
      </c>
      <c r="J137" s="11">
        <f>-SUMIF(SgSachgruppe,$H137,SgEndBestand)</f>
        <v>0</v>
      </c>
      <c r="M137" s="75" t="str">
        <f>IF(H137&lt;&gt;"",VLOOKUP(H137,Sachgruppen,2,0),"")</f>
        <v>Entnahmen aus Legaten und Stiftungen des Fremdkapitals</v>
      </c>
    </row>
    <row r="138" spans="1:13" x14ac:dyDescent="0.2">
      <c r="A138" s="57" t="str">
        <f t="shared" si="22"/>
        <v>205</v>
      </c>
      <c r="B138" s="68">
        <v>2056</v>
      </c>
      <c r="C138" s="57" t="s">
        <v>355</v>
      </c>
      <c r="D138" s="58">
        <f t="shared" si="24"/>
        <v>0</v>
      </c>
      <c r="E138" s="58">
        <f t="shared" si="25"/>
        <v>0</v>
      </c>
      <c r="F138" s="58" t="str">
        <f t="shared" si="23"/>
        <v/>
      </c>
      <c r="H138" s="127">
        <v>6379</v>
      </c>
      <c r="J138" s="11">
        <f>-SUMIF(SgSachgruppe,$H138,SgEndBestand)</f>
        <v>0</v>
      </c>
      <c r="M138" s="75" t="str">
        <f>IF(H138&lt;&gt;"",VLOOKUP(H138,Sachgruppen,2,0),"")</f>
        <v>Entnahmen aus Fonds</v>
      </c>
    </row>
    <row r="139" spans="1:13" x14ac:dyDescent="0.2">
      <c r="A139" s="57" t="str">
        <f t="shared" si="22"/>
        <v>205</v>
      </c>
      <c r="B139" s="68">
        <v>2057</v>
      </c>
      <c r="C139" s="57" t="s">
        <v>356</v>
      </c>
      <c r="D139" s="58">
        <f t="shared" si="24"/>
        <v>0</v>
      </c>
      <c r="E139" s="58">
        <f t="shared" si="25"/>
        <v>0</v>
      </c>
      <c r="F139" s="58" t="str">
        <f t="shared" si="23"/>
        <v/>
      </c>
      <c r="H139" s="76"/>
      <c r="J139" s="77">
        <f>SUM(J136:J138)</f>
        <v>0</v>
      </c>
      <c r="L139" s="11">
        <f>J139</f>
        <v>0</v>
      </c>
      <c r="M139" s="78" t="s">
        <v>749</v>
      </c>
    </row>
    <row r="140" spans="1:13" x14ac:dyDescent="0.2">
      <c r="A140" s="57" t="str">
        <f t="shared" si="22"/>
        <v>205</v>
      </c>
      <c r="B140" s="68">
        <v>2058</v>
      </c>
      <c r="C140" s="57" t="s">
        <v>357</v>
      </c>
      <c r="D140" s="58">
        <f t="shared" si="24"/>
        <v>0</v>
      </c>
      <c r="E140" s="58">
        <f t="shared" si="25"/>
        <v>0</v>
      </c>
      <c r="F140" s="58" t="str">
        <f t="shared" si="23"/>
        <v/>
      </c>
      <c r="H140" s="76"/>
      <c r="L140" s="77">
        <f>L135+L139</f>
        <v>0</v>
      </c>
      <c r="M140" s="78" t="s">
        <v>754</v>
      </c>
    </row>
    <row r="141" spans="1:13" x14ac:dyDescent="0.2">
      <c r="A141" s="57" t="str">
        <f t="shared" si="22"/>
        <v>205</v>
      </c>
      <c r="B141" s="68">
        <v>2059</v>
      </c>
      <c r="C141" s="117" t="s">
        <v>857</v>
      </c>
      <c r="D141" s="58">
        <f t="shared" si="24"/>
        <v>0</v>
      </c>
      <c r="E141" s="58">
        <f t="shared" si="25"/>
        <v>0</v>
      </c>
      <c r="F141" s="58" t="str">
        <f t="shared" si="23"/>
        <v/>
      </c>
      <c r="H141" s="76"/>
      <c r="M141" s="75"/>
    </row>
    <row r="142" spans="1:13" x14ac:dyDescent="0.2">
      <c r="A142" s="57" t="str">
        <f t="shared" si="22"/>
        <v>20</v>
      </c>
      <c r="B142" s="68">
        <v>206</v>
      </c>
      <c r="C142" s="57" t="s">
        <v>358</v>
      </c>
      <c r="D142" s="58">
        <f t="shared" si="24"/>
        <v>0</v>
      </c>
      <c r="E142" s="58">
        <f t="shared" si="25"/>
        <v>0</v>
      </c>
      <c r="F142" s="58" t="str">
        <f t="shared" si="23"/>
        <v/>
      </c>
      <c r="H142" s="74" t="s">
        <v>754</v>
      </c>
      <c r="L142" s="11" t="s">
        <v>752</v>
      </c>
      <c r="M142" s="75"/>
    </row>
    <row r="143" spans="1:13" x14ac:dyDescent="0.2">
      <c r="A143" s="57" t="str">
        <f t="shared" si="22"/>
        <v>206</v>
      </c>
      <c r="B143" s="68">
        <v>2060</v>
      </c>
      <c r="C143" s="57" t="s">
        <v>359</v>
      </c>
      <c r="D143" s="58">
        <f t="shared" si="24"/>
        <v>0</v>
      </c>
      <c r="E143" s="58">
        <f t="shared" si="25"/>
        <v>0</v>
      </c>
      <c r="F143" s="58" t="str">
        <f t="shared" si="23"/>
        <v/>
      </c>
      <c r="H143" s="76">
        <v>2092</v>
      </c>
      <c r="J143" s="11">
        <f>SUMIF(SgSachgruppe,$H143,SgEndBestand)</f>
        <v>0</v>
      </c>
      <c r="K143" s="11" t="str">
        <f>IF(F180&lt;&gt;"",VLOOKUP(F180,Sachgruppen,2,0),"")</f>
        <v/>
      </c>
      <c r="L143" s="77">
        <f>J143</f>
        <v>0</v>
      </c>
      <c r="M143" s="78" t="s">
        <v>754</v>
      </c>
    </row>
    <row r="144" spans="1:13" x14ac:dyDescent="0.2">
      <c r="A144" s="57" t="str">
        <f t="shared" si="22"/>
        <v>206</v>
      </c>
      <c r="B144" s="68">
        <v>2062</v>
      </c>
      <c r="C144" s="57" t="s">
        <v>360</v>
      </c>
      <c r="D144" s="58">
        <f t="shared" si="24"/>
        <v>0</v>
      </c>
      <c r="E144" s="58">
        <f t="shared" si="25"/>
        <v>0</v>
      </c>
      <c r="F144" s="58" t="str">
        <f t="shared" si="23"/>
        <v/>
      </c>
      <c r="H144" s="76"/>
      <c r="M144" s="75"/>
    </row>
    <row r="145" spans="1:13" x14ac:dyDescent="0.2">
      <c r="A145" s="57" t="str">
        <f t="shared" si="22"/>
        <v>206</v>
      </c>
      <c r="B145" s="68">
        <v>2063</v>
      </c>
      <c r="C145" s="57" t="s">
        <v>361</v>
      </c>
      <c r="D145" s="58">
        <f t="shared" si="24"/>
        <v>0</v>
      </c>
      <c r="E145" s="58">
        <f t="shared" si="25"/>
        <v>0</v>
      </c>
      <c r="F145" s="58" t="str">
        <f t="shared" si="23"/>
        <v/>
      </c>
      <c r="H145" s="79"/>
      <c r="I145" s="80"/>
      <c r="J145" s="80"/>
      <c r="K145" s="80"/>
      <c r="L145" s="81">
        <f>L143-L140</f>
        <v>0</v>
      </c>
      <c r="M145" s="82" t="s">
        <v>733</v>
      </c>
    </row>
    <row r="146" spans="1:13" x14ac:dyDescent="0.2">
      <c r="A146" s="57" t="str">
        <f t="shared" si="22"/>
        <v>206</v>
      </c>
      <c r="B146" s="68">
        <v>2064</v>
      </c>
      <c r="C146" s="57" t="s">
        <v>362</v>
      </c>
      <c r="D146" s="58">
        <f t="shared" si="24"/>
        <v>0</v>
      </c>
      <c r="E146" s="58">
        <f t="shared" si="25"/>
        <v>0</v>
      </c>
      <c r="F146" s="58" t="str">
        <f t="shared" si="23"/>
        <v/>
      </c>
    </row>
    <row r="147" spans="1:13" x14ac:dyDescent="0.2">
      <c r="A147" s="57" t="str">
        <f t="shared" si="22"/>
        <v>206</v>
      </c>
      <c r="B147" s="68">
        <v>2066</v>
      </c>
      <c r="C147" s="57" t="s">
        <v>911</v>
      </c>
      <c r="D147" s="58">
        <f t="shared" si="24"/>
        <v>0</v>
      </c>
      <c r="E147" s="58">
        <f t="shared" si="25"/>
        <v>0</v>
      </c>
      <c r="F147" s="58" t="str">
        <f t="shared" si="23"/>
        <v/>
      </c>
    </row>
    <row r="148" spans="1:13" x14ac:dyDescent="0.2">
      <c r="A148" s="57" t="str">
        <f t="shared" si="22"/>
        <v>206</v>
      </c>
      <c r="B148" s="68">
        <v>2067</v>
      </c>
      <c r="C148" s="57" t="s">
        <v>363</v>
      </c>
      <c r="D148" s="58">
        <f t="shared" si="24"/>
        <v>0</v>
      </c>
      <c r="E148" s="58">
        <f t="shared" si="25"/>
        <v>0</v>
      </c>
      <c r="F148" s="58" t="str">
        <f t="shared" si="23"/>
        <v/>
      </c>
    </row>
    <row r="149" spans="1:13" x14ac:dyDescent="0.2">
      <c r="A149" s="57" t="str">
        <f t="shared" si="22"/>
        <v>206</v>
      </c>
      <c r="B149" s="68">
        <v>2069</v>
      </c>
      <c r="C149" s="57" t="s">
        <v>364</v>
      </c>
      <c r="D149" s="58">
        <f t="shared" si="24"/>
        <v>0</v>
      </c>
      <c r="E149" s="58">
        <f t="shared" si="25"/>
        <v>0</v>
      </c>
      <c r="F149" s="58" t="str">
        <f t="shared" si="23"/>
        <v/>
      </c>
      <c r="H149" s="62" t="s">
        <v>755</v>
      </c>
      <c r="I149" s="83"/>
      <c r="J149" s="83"/>
    </row>
    <row r="150" spans="1:13" x14ac:dyDescent="0.2">
      <c r="A150" s="57" t="str">
        <f t="shared" si="22"/>
        <v>20</v>
      </c>
      <c r="B150" s="68">
        <v>208</v>
      </c>
      <c r="C150" s="57" t="s">
        <v>365</v>
      </c>
      <c r="D150" s="58">
        <f t="shared" si="24"/>
        <v>0</v>
      </c>
      <c r="E150" s="58">
        <f t="shared" si="25"/>
        <v>0</v>
      </c>
      <c r="F150" s="58" t="str">
        <f t="shared" si="23"/>
        <v/>
      </c>
      <c r="H150" s="71"/>
      <c r="I150" s="72"/>
      <c r="J150" s="72"/>
      <c r="K150" s="72"/>
      <c r="L150" s="72"/>
      <c r="M150" s="73"/>
    </row>
    <row r="151" spans="1:13" x14ac:dyDescent="0.2">
      <c r="A151" s="57" t="str">
        <f t="shared" si="22"/>
        <v>208</v>
      </c>
      <c r="B151" s="68">
        <v>2081</v>
      </c>
      <c r="C151" s="117" t="s">
        <v>858</v>
      </c>
      <c r="D151" s="58">
        <f t="shared" si="24"/>
        <v>0</v>
      </c>
      <c r="E151" s="58">
        <f t="shared" si="25"/>
        <v>0</v>
      </c>
      <c r="F151" s="58" t="str">
        <f t="shared" si="23"/>
        <v/>
      </c>
      <c r="H151" s="76">
        <v>2900</v>
      </c>
      <c r="I151" s="11">
        <f>SUMIF(SgSachgruppe,$H151,SgAnfBestand)</f>
        <v>0</v>
      </c>
      <c r="L151" s="11">
        <f>I151</f>
        <v>0</v>
      </c>
      <c r="M151" s="78" t="s">
        <v>756</v>
      </c>
    </row>
    <row r="152" spans="1:13" x14ac:dyDescent="0.2">
      <c r="A152" s="57" t="str">
        <f t="shared" si="22"/>
        <v>208</v>
      </c>
      <c r="B152" s="68">
        <v>2082</v>
      </c>
      <c r="C152" s="117" t="s">
        <v>859</v>
      </c>
      <c r="D152" s="58">
        <f t="shared" si="24"/>
        <v>0</v>
      </c>
      <c r="E152" s="58">
        <f t="shared" si="25"/>
        <v>0</v>
      </c>
      <c r="F152" s="58" t="str">
        <f t="shared" si="23"/>
        <v/>
      </c>
      <c r="H152" s="76">
        <v>3510</v>
      </c>
      <c r="J152" s="11">
        <f>SUMIF(SgSachgruppe,$H152,SgEndBestand)</f>
        <v>0</v>
      </c>
      <c r="M152" s="75" t="str">
        <f>IF(H152&lt;&gt;"",VLOOKUP(H152,Sachgruppen,2,0),"")</f>
        <v>Einlagen in Spezialfinanzierungen des Eigenkapitals</v>
      </c>
    </row>
    <row r="153" spans="1:13" x14ac:dyDescent="0.2">
      <c r="A153" s="57" t="str">
        <f t="shared" si="22"/>
        <v>208</v>
      </c>
      <c r="B153" s="68">
        <v>2083</v>
      </c>
      <c r="C153" s="117" t="s">
        <v>860</v>
      </c>
      <c r="D153" s="58">
        <f t="shared" si="24"/>
        <v>0</v>
      </c>
      <c r="E153" s="58">
        <f t="shared" si="25"/>
        <v>0</v>
      </c>
      <c r="F153" s="58" t="str">
        <f t="shared" si="23"/>
        <v/>
      </c>
      <c r="H153" s="76">
        <v>4510</v>
      </c>
      <c r="J153" s="11">
        <f>-SUMIF(SgSachgruppe,$H153,SgEndBestand)</f>
        <v>0</v>
      </c>
      <c r="M153" s="75" t="str">
        <f>IF(H153&lt;&gt;"",VLOOKUP(H153,Sachgruppen,2,0),"")</f>
        <v>Entnahmen aus Spezialfinanzierungen des Eigenkapitals</v>
      </c>
    </row>
    <row r="154" spans="1:13" x14ac:dyDescent="0.2">
      <c r="A154" s="57" t="str">
        <f t="shared" si="22"/>
        <v>208</v>
      </c>
      <c r="B154" s="68">
        <v>2084</v>
      </c>
      <c r="C154" s="117" t="s">
        <v>861</v>
      </c>
      <c r="D154" s="58">
        <f t="shared" si="24"/>
        <v>0</v>
      </c>
      <c r="E154" s="58">
        <f t="shared" si="25"/>
        <v>0</v>
      </c>
      <c r="F154" s="58" t="str">
        <f t="shared" si="23"/>
        <v/>
      </c>
      <c r="H154" s="76"/>
      <c r="J154" s="77">
        <f>SUM(J152:J153)</f>
        <v>0</v>
      </c>
      <c r="L154" s="11">
        <f>J154</f>
        <v>0</v>
      </c>
      <c r="M154" s="78" t="s">
        <v>749</v>
      </c>
    </row>
    <row r="155" spans="1:13" x14ac:dyDescent="0.2">
      <c r="A155" s="57" t="str">
        <f t="shared" si="22"/>
        <v>208</v>
      </c>
      <c r="B155" s="68">
        <v>2085</v>
      </c>
      <c r="C155" s="117" t="s">
        <v>862</v>
      </c>
      <c r="D155" s="58">
        <f t="shared" si="24"/>
        <v>0</v>
      </c>
      <c r="E155" s="58">
        <f t="shared" si="25"/>
        <v>0</v>
      </c>
      <c r="F155" s="58" t="str">
        <f t="shared" si="23"/>
        <v/>
      </c>
      <c r="H155" s="76"/>
      <c r="L155" s="77">
        <f>L151+L154</f>
        <v>0</v>
      </c>
      <c r="M155" s="78" t="s">
        <v>757</v>
      </c>
    </row>
    <row r="156" spans="1:13" x14ac:dyDescent="0.2">
      <c r="A156" s="57" t="str">
        <f t="shared" si="22"/>
        <v>208</v>
      </c>
      <c r="B156" s="68">
        <v>2086</v>
      </c>
      <c r="C156" s="117" t="s">
        <v>863</v>
      </c>
      <c r="D156" s="58">
        <f t="shared" si="24"/>
        <v>0</v>
      </c>
      <c r="E156" s="58">
        <f t="shared" si="25"/>
        <v>0</v>
      </c>
      <c r="F156" s="58" t="str">
        <f t="shared" si="23"/>
        <v/>
      </c>
      <c r="H156" s="76"/>
      <c r="M156" s="75"/>
    </row>
    <row r="157" spans="1:13" x14ac:dyDescent="0.2">
      <c r="A157" s="57" t="str">
        <f t="shared" si="22"/>
        <v>208</v>
      </c>
      <c r="B157" s="68">
        <v>2087</v>
      </c>
      <c r="C157" s="117" t="s">
        <v>864</v>
      </c>
      <c r="D157" s="58">
        <f t="shared" si="24"/>
        <v>0</v>
      </c>
      <c r="E157" s="58">
        <f t="shared" si="25"/>
        <v>0</v>
      </c>
      <c r="F157" s="58" t="str">
        <f t="shared" si="23"/>
        <v/>
      </c>
      <c r="H157" s="74" t="s">
        <v>757</v>
      </c>
      <c r="L157" s="11" t="s">
        <v>752</v>
      </c>
      <c r="M157" s="75"/>
    </row>
    <row r="158" spans="1:13" x14ac:dyDescent="0.2">
      <c r="A158" s="57" t="str">
        <f t="shared" si="22"/>
        <v>208</v>
      </c>
      <c r="B158" s="68">
        <v>2088</v>
      </c>
      <c r="C158" s="117" t="s">
        <v>865</v>
      </c>
      <c r="D158" s="58">
        <f t="shared" si="24"/>
        <v>0</v>
      </c>
      <c r="E158" s="58">
        <f t="shared" si="25"/>
        <v>0</v>
      </c>
      <c r="F158" s="58" t="str">
        <f t="shared" si="23"/>
        <v/>
      </c>
      <c r="H158" s="76">
        <v>2900</v>
      </c>
      <c r="J158" s="11">
        <f>SUMIF(SgSachgruppe,$H158,SgEndBestand)</f>
        <v>0</v>
      </c>
      <c r="K158" s="11" t="str">
        <f>IF(F196&lt;&gt;"",VLOOKUP(F196,Sachgruppen,2,0),"")</f>
        <v/>
      </c>
      <c r="L158" s="77">
        <f>J158</f>
        <v>0</v>
      </c>
      <c r="M158" s="78" t="s">
        <v>757</v>
      </c>
    </row>
    <row r="159" spans="1:13" x14ac:dyDescent="0.2">
      <c r="A159" s="57" t="str">
        <f t="shared" si="22"/>
        <v>208</v>
      </c>
      <c r="B159" s="68">
        <v>2089</v>
      </c>
      <c r="C159" s="57" t="s">
        <v>366</v>
      </c>
      <c r="D159" s="58">
        <f t="shared" si="24"/>
        <v>0</v>
      </c>
      <c r="E159" s="58">
        <f t="shared" si="25"/>
        <v>0</v>
      </c>
      <c r="F159" s="58" t="str">
        <f t="shared" si="23"/>
        <v/>
      </c>
      <c r="H159" s="76"/>
      <c r="M159" s="75"/>
    </row>
    <row r="160" spans="1:13" x14ac:dyDescent="0.2">
      <c r="A160" s="57" t="str">
        <f t="shared" si="22"/>
        <v>20</v>
      </c>
      <c r="B160" s="68">
        <v>209</v>
      </c>
      <c r="C160" s="57" t="s">
        <v>906</v>
      </c>
      <c r="D160" s="58">
        <f t="shared" si="24"/>
        <v>0</v>
      </c>
      <c r="E160" s="58">
        <f t="shared" si="25"/>
        <v>0</v>
      </c>
      <c r="F160" s="58" t="str">
        <f t="shared" si="23"/>
        <v/>
      </c>
      <c r="H160" s="79"/>
      <c r="I160" s="80"/>
      <c r="J160" s="80"/>
      <c r="K160" s="80"/>
      <c r="L160" s="81">
        <f>L158-L155</f>
        <v>0</v>
      </c>
      <c r="M160" s="82" t="s">
        <v>733</v>
      </c>
    </row>
    <row r="161" spans="1:13" ht="12" x14ac:dyDescent="0.2">
      <c r="A161" s="57" t="str">
        <f t="shared" si="22"/>
        <v>209</v>
      </c>
      <c r="B161" s="68">
        <v>2091</v>
      </c>
      <c r="C161" s="123" t="s">
        <v>931</v>
      </c>
      <c r="D161" s="58">
        <f t="shared" si="24"/>
        <v>0</v>
      </c>
      <c r="E161" s="58">
        <f t="shared" si="25"/>
        <v>0</v>
      </c>
      <c r="F161" s="58" t="str">
        <f t="shared" si="23"/>
        <v/>
      </c>
    </row>
    <row r="162" spans="1:13" ht="12" x14ac:dyDescent="0.2">
      <c r="A162" s="57" t="str">
        <f t="shared" si="22"/>
        <v>209</v>
      </c>
      <c r="B162" s="68">
        <v>2092</v>
      </c>
      <c r="C162" s="123" t="s">
        <v>932</v>
      </c>
      <c r="D162" s="58">
        <f t="shared" si="24"/>
        <v>0</v>
      </c>
      <c r="E162" s="58">
        <f t="shared" si="25"/>
        <v>0</v>
      </c>
      <c r="F162" s="58" t="str">
        <f t="shared" si="23"/>
        <v/>
      </c>
    </row>
    <row r="163" spans="1:13" x14ac:dyDescent="0.2">
      <c r="A163" s="57" t="str">
        <f t="shared" si="22"/>
        <v>2</v>
      </c>
      <c r="B163" s="68">
        <v>29</v>
      </c>
      <c r="C163" s="123" t="s">
        <v>928</v>
      </c>
      <c r="D163" s="58">
        <f t="shared" si="24"/>
        <v>0</v>
      </c>
      <c r="E163" s="58">
        <f t="shared" si="25"/>
        <v>0</v>
      </c>
      <c r="F163" s="58" t="str">
        <f t="shared" si="23"/>
        <v/>
      </c>
    </row>
    <row r="164" spans="1:13" x14ac:dyDescent="0.2">
      <c r="A164" s="57" t="str">
        <f t="shared" si="22"/>
        <v>29</v>
      </c>
      <c r="B164" s="68">
        <v>290</v>
      </c>
      <c r="C164" s="123" t="s">
        <v>866</v>
      </c>
      <c r="D164" s="58">
        <f t="shared" si="24"/>
        <v>0</v>
      </c>
      <c r="E164" s="58">
        <f t="shared" si="25"/>
        <v>0</v>
      </c>
      <c r="F164" s="58" t="str">
        <f t="shared" si="23"/>
        <v/>
      </c>
      <c r="H164" s="62" t="s">
        <v>907</v>
      </c>
      <c r="I164" s="83"/>
      <c r="J164" s="83"/>
      <c r="K164" s="83"/>
    </row>
    <row r="165" spans="1:13" ht="12" x14ac:dyDescent="0.2">
      <c r="A165" s="57" t="str">
        <f t="shared" si="22"/>
        <v>290</v>
      </c>
      <c r="B165" s="68">
        <v>2900</v>
      </c>
      <c r="C165" s="123" t="s">
        <v>933</v>
      </c>
      <c r="D165" s="58">
        <f t="shared" si="24"/>
        <v>0</v>
      </c>
      <c r="E165" s="58">
        <f t="shared" si="25"/>
        <v>0</v>
      </c>
      <c r="F165" s="58" t="str">
        <f t="shared" si="23"/>
        <v/>
      </c>
      <c r="H165" s="71"/>
      <c r="I165" s="72"/>
      <c r="J165" s="72"/>
      <c r="K165" s="72"/>
      <c r="L165" s="72"/>
      <c r="M165" s="73"/>
    </row>
    <row r="166" spans="1:13" x14ac:dyDescent="0.2">
      <c r="A166" s="57" t="str">
        <f t="shared" si="22"/>
        <v>29</v>
      </c>
      <c r="B166" s="68">
        <v>291</v>
      </c>
      <c r="C166" s="123" t="s">
        <v>867</v>
      </c>
      <c r="D166" s="58">
        <f t="shared" si="24"/>
        <v>0</v>
      </c>
      <c r="E166" s="58">
        <f t="shared" si="25"/>
        <v>0</v>
      </c>
      <c r="F166" s="58" t="str">
        <f t="shared" si="23"/>
        <v/>
      </c>
      <c r="H166" s="76">
        <v>2910</v>
      </c>
      <c r="I166" s="11">
        <f>SUMIF(SgSachgruppe,$H166,SgAnfBestand)</f>
        <v>0</v>
      </c>
      <c r="M166" s="75" t="str">
        <f>IF(H166&lt;&gt;"",VLOOKUP(H166,Sachgruppen,2,0),"")</f>
        <v>Fonds im Eigenkapital</v>
      </c>
    </row>
    <row r="167" spans="1:13" ht="12" x14ac:dyDescent="0.2">
      <c r="A167" s="57" t="str">
        <f t="shared" si="22"/>
        <v>291</v>
      </c>
      <c r="B167" s="68">
        <v>2910</v>
      </c>
      <c r="C167" s="123" t="s">
        <v>934</v>
      </c>
      <c r="D167" s="58">
        <f t="shared" si="24"/>
        <v>0</v>
      </c>
      <c r="E167" s="58">
        <f t="shared" si="25"/>
        <v>0</v>
      </c>
      <c r="F167" s="58" t="str">
        <f t="shared" si="23"/>
        <v/>
      </c>
      <c r="H167" s="76"/>
      <c r="I167" s="77">
        <f>SUM(I166:I166)</f>
        <v>0</v>
      </c>
      <c r="L167" s="11">
        <f>I167</f>
        <v>0</v>
      </c>
      <c r="M167" s="78" t="s">
        <v>758</v>
      </c>
    </row>
    <row r="168" spans="1:13" x14ac:dyDescent="0.2">
      <c r="A168" s="57" t="str">
        <f t="shared" si="22"/>
        <v>29</v>
      </c>
      <c r="B168" s="68">
        <v>292</v>
      </c>
      <c r="C168" s="57" t="s">
        <v>367</v>
      </c>
      <c r="D168" s="58">
        <f t="shared" si="24"/>
        <v>0</v>
      </c>
      <c r="E168" s="58">
        <f t="shared" si="25"/>
        <v>0</v>
      </c>
      <c r="F168" s="58" t="str">
        <f t="shared" si="23"/>
        <v/>
      </c>
      <c r="H168" s="76">
        <v>3511</v>
      </c>
      <c r="J168" s="11">
        <f>SUMIF(SgSachgruppe,$H168,SgEndBestand)</f>
        <v>0</v>
      </c>
      <c r="M168" s="75" t="str">
        <f>IF(H168&lt;&gt;"",VLOOKUP(H168,Sachgruppen,2,0),"")</f>
        <v>Einlagen in Fonds des Eigenkapitals</v>
      </c>
    </row>
    <row r="169" spans="1:13" x14ac:dyDescent="0.2">
      <c r="A169" s="57" t="str">
        <f t="shared" si="22"/>
        <v>292</v>
      </c>
      <c r="B169" s="68">
        <v>2920</v>
      </c>
      <c r="C169" s="57" t="s">
        <v>367</v>
      </c>
      <c r="D169" s="58">
        <f t="shared" si="24"/>
        <v>0</v>
      </c>
      <c r="E169" s="58">
        <f t="shared" si="25"/>
        <v>0</v>
      </c>
      <c r="F169" s="58" t="str">
        <f t="shared" si="23"/>
        <v/>
      </c>
      <c r="H169" s="76">
        <v>4511</v>
      </c>
      <c r="J169" s="11">
        <f>-SUMIF(SgSachgruppe,$H169,SgEndBestand)</f>
        <v>0</v>
      </c>
      <c r="M169" s="75" t="str">
        <f>IF(H169&lt;&gt;"",VLOOKUP(H169,Sachgruppen,2,0),"")</f>
        <v>Entnahmen aus Fonds des Eigenkapitals</v>
      </c>
    </row>
    <row r="170" spans="1:13" x14ac:dyDescent="0.2">
      <c r="A170" s="57" t="str">
        <f t="shared" si="22"/>
        <v>29</v>
      </c>
      <c r="B170" s="68">
        <v>293</v>
      </c>
      <c r="C170" s="57" t="s">
        <v>368</v>
      </c>
      <c r="D170" s="58">
        <f t="shared" si="24"/>
        <v>0</v>
      </c>
      <c r="E170" s="58">
        <f t="shared" si="25"/>
        <v>0</v>
      </c>
      <c r="F170" s="58" t="str">
        <f t="shared" si="23"/>
        <v/>
      </c>
      <c r="H170" s="127">
        <v>6379</v>
      </c>
      <c r="J170" s="11">
        <f>-SUMIF(SgSachgruppe,$H170,SgEndBestand)</f>
        <v>0</v>
      </c>
      <c r="M170" s="75" t="str">
        <f>IF(H170&lt;&gt;"",VLOOKUP(H170,Sachgruppen,2,0),"")</f>
        <v>Entnahmen aus Fonds</v>
      </c>
    </row>
    <row r="171" spans="1:13" x14ac:dyDescent="0.2">
      <c r="A171" s="57" t="str">
        <f t="shared" si="22"/>
        <v>293</v>
      </c>
      <c r="B171" s="68">
        <v>2930</v>
      </c>
      <c r="C171" s="57" t="s">
        <v>368</v>
      </c>
      <c r="D171" s="58">
        <f t="shared" si="24"/>
        <v>0</v>
      </c>
      <c r="E171" s="58">
        <f t="shared" si="25"/>
        <v>0</v>
      </c>
      <c r="F171" s="58" t="str">
        <f t="shared" si="23"/>
        <v/>
      </c>
      <c r="H171" s="76"/>
      <c r="J171" s="77">
        <f>SUM(J168:J170)</f>
        <v>0</v>
      </c>
      <c r="L171" s="11">
        <f>J171</f>
        <v>0</v>
      </c>
      <c r="M171" s="78" t="s">
        <v>749</v>
      </c>
    </row>
    <row r="172" spans="1:13" x14ac:dyDescent="0.2">
      <c r="A172" s="57" t="str">
        <f t="shared" si="22"/>
        <v>29</v>
      </c>
      <c r="B172" s="68">
        <v>294</v>
      </c>
      <c r="C172" s="117" t="s">
        <v>868</v>
      </c>
      <c r="D172" s="58">
        <f t="shared" ref="D172:D173" si="26">IF(LEN(B172)&lt;4,SUMIF(SgNr,$B172,SgAnfBestand),SUMIF(DeKontoNr,B172,DeAnfBestand))</f>
        <v>0</v>
      </c>
      <c r="E172" s="58">
        <f t="shared" ref="E172:E173" si="27">IF(LEN(B172)&lt;4,SUMIF(SgNr,$B172,SgEndBestand),IF(B172&lt;3000,D172+SUMIF(DeKontoNr,B172,DeBuchBetrag),SUMIF(DeKontoNr,B172,DeBuchBetrag)))</f>
        <v>0</v>
      </c>
      <c r="F172" s="58" t="str">
        <f t="shared" ref="F172:F173" si="28">IF(OR(B172=1,B172=3,B172=5,B172=7,B172=9000),E172-D172,IF(OR(B172=2,B172=4,B172=6,B172=8,B172=9001),-(E172-D172),""))</f>
        <v/>
      </c>
      <c r="H172" s="76"/>
      <c r="L172" s="77">
        <f>L167+L171</f>
        <v>0</v>
      </c>
      <c r="M172" s="78" t="s">
        <v>759</v>
      </c>
    </row>
    <row r="173" spans="1:13" x14ac:dyDescent="0.2">
      <c r="A173" s="57" t="str">
        <f t="shared" si="22"/>
        <v>294</v>
      </c>
      <c r="B173" s="68">
        <v>2940</v>
      </c>
      <c r="C173" s="117" t="s">
        <v>868</v>
      </c>
      <c r="D173" s="58">
        <f t="shared" si="26"/>
        <v>0</v>
      </c>
      <c r="E173" s="58">
        <f t="shared" si="27"/>
        <v>0</v>
      </c>
      <c r="F173" s="58" t="str">
        <f t="shared" si="28"/>
        <v/>
      </c>
      <c r="H173" s="76"/>
      <c r="M173" s="75"/>
    </row>
    <row r="174" spans="1:13" ht="12" x14ac:dyDescent="0.2">
      <c r="A174" s="57" t="str">
        <f t="shared" si="22"/>
        <v>29</v>
      </c>
      <c r="B174" s="124">
        <v>296</v>
      </c>
      <c r="C174" s="125" t="s">
        <v>369</v>
      </c>
      <c r="D174" s="58">
        <f t="shared" si="24"/>
        <v>0</v>
      </c>
      <c r="E174" s="58">
        <f t="shared" si="25"/>
        <v>0</v>
      </c>
      <c r="F174" s="58" t="str">
        <f t="shared" si="23"/>
        <v/>
      </c>
      <c r="H174" s="74" t="s">
        <v>759</v>
      </c>
      <c r="L174" s="11" t="s">
        <v>752</v>
      </c>
      <c r="M174" s="75"/>
    </row>
    <row r="175" spans="1:13" x14ac:dyDescent="0.2">
      <c r="A175" s="57" t="str">
        <f t="shared" si="22"/>
        <v>296</v>
      </c>
      <c r="B175" s="68">
        <v>2961</v>
      </c>
      <c r="C175" s="57" t="s">
        <v>369</v>
      </c>
      <c r="D175" s="58">
        <f t="shared" si="24"/>
        <v>0</v>
      </c>
      <c r="E175" s="58">
        <f t="shared" si="25"/>
        <v>0</v>
      </c>
      <c r="F175" s="58" t="str">
        <f t="shared" si="23"/>
        <v/>
      </c>
      <c r="H175" s="76">
        <v>2910</v>
      </c>
      <c r="J175" s="11">
        <f>SUMIF(SgSachgruppe,$H175,SgEndBestand)</f>
        <v>0</v>
      </c>
      <c r="M175" s="75" t="str">
        <f>IF(H175&lt;&gt;"",VLOOKUP(H175,Sachgruppen,2,0),"")</f>
        <v>Fonds im Eigenkapital</v>
      </c>
    </row>
    <row r="176" spans="1:13" x14ac:dyDescent="0.2">
      <c r="A176" s="57" t="str">
        <f t="shared" si="22"/>
        <v>29</v>
      </c>
      <c r="B176" s="68">
        <v>299</v>
      </c>
      <c r="C176" s="57" t="s">
        <v>370</v>
      </c>
      <c r="D176" s="58">
        <f t="shared" si="24"/>
        <v>0</v>
      </c>
      <c r="E176" s="58">
        <f t="shared" si="25"/>
        <v>0</v>
      </c>
      <c r="F176" s="58" t="str">
        <f t="shared" si="23"/>
        <v/>
      </c>
      <c r="H176" s="76"/>
      <c r="J176" s="77">
        <f>SUM(J175:J175)</f>
        <v>0</v>
      </c>
      <c r="L176" s="77">
        <f>J176</f>
        <v>0</v>
      </c>
      <c r="M176" s="78" t="s">
        <v>759</v>
      </c>
    </row>
    <row r="177" spans="1:13" x14ac:dyDescent="0.2">
      <c r="A177" s="57" t="str">
        <f t="shared" si="22"/>
        <v>299</v>
      </c>
      <c r="B177" s="68">
        <v>2990</v>
      </c>
      <c r="C177" s="57" t="s">
        <v>371</v>
      </c>
      <c r="D177" s="58">
        <f t="shared" si="24"/>
        <v>0</v>
      </c>
      <c r="E177" s="58">
        <f t="shared" si="25"/>
        <v>0</v>
      </c>
      <c r="F177" s="58" t="str">
        <f t="shared" si="23"/>
        <v/>
      </c>
      <c r="H177" s="76"/>
      <c r="M177" s="75"/>
    </row>
    <row r="178" spans="1:13" x14ac:dyDescent="0.2">
      <c r="A178" s="57" t="str">
        <f t="shared" si="22"/>
        <v>299</v>
      </c>
      <c r="B178" s="68">
        <v>2999</v>
      </c>
      <c r="C178" s="57" t="s">
        <v>372</v>
      </c>
      <c r="D178" s="58">
        <f t="shared" si="24"/>
        <v>0</v>
      </c>
      <c r="E178" s="58">
        <f t="shared" si="25"/>
        <v>0</v>
      </c>
      <c r="F178" s="58" t="str">
        <f t="shared" si="23"/>
        <v/>
      </c>
      <c r="H178" s="79"/>
      <c r="I178" s="80"/>
      <c r="J178" s="80"/>
      <c r="K178" s="80"/>
      <c r="L178" s="81">
        <f>L176-L172</f>
        <v>0</v>
      </c>
      <c r="M178" s="82" t="s">
        <v>733</v>
      </c>
    </row>
    <row r="179" spans="1:13" x14ac:dyDescent="0.2">
      <c r="A179" s="57" t="str">
        <f t="shared" si="22"/>
        <v/>
      </c>
      <c r="B179" s="68">
        <v>3</v>
      </c>
      <c r="C179" s="57" t="s">
        <v>460</v>
      </c>
      <c r="D179" s="58">
        <f t="shared" si="24"/>
        <v>0</v>
      </c>
      <c r="E179" s="58">
        <f t="shared" si="25"/>
        <v>0</v>
      </c>
      <c r="F179" s="58">
        <f t="shared" si="23"/>
        <v>0</v>
      </c>
    </row>
    <row r="180" spans="1:13" x14ac:dyDescent="0.2">
      <c r="A180" s="57" t="str">
        <f t="shared" si="22"/>
        <v>3</v>
      </c>
      <c r="B180" s="68">
        <v>30</v>
      </c>
      <c r="C180" s="57" t="s">
        <v>2</v>
      </c>
      <c r="D180" s="58">
        <f t="shared" si="24"/>
        <v>0</v>
      </c>
      <c r="E180" s="58">
        <f t="shared" si="25"/>
        <v>0</v>
      </c>
      <c r="F180" s="58" t="str">
        <f t="shared" si="23"/>
        <v/>
      </c>
    </row>
    <row r="181" spans="1:13" x14ac:dyDescent="0.2">
      <c r="A181" s="57" t="str">
        <f t="shared" si="22"/>
        <v>30</v>
      </c>
      <c r="B181" s="68">
        <v>300</v>
      </c>
      <c r="C181" s="57" t="s">
        <v>3</v>
      </c>
      <c r="D181" s="58">
        <f t="shared" si="24"/>
        <v>0</v>
      </c>
      <c r="E181" s="58">
        <f t="shared" si="25"/>
        <v>0</v>
      </c>
      <c r="F181" s="58" t="str">
        <f t="shared" si="23"/>
        <v/>
      </c>
    </row>
    <row r="182" spans="1:13" x14ac:dyDescent="0.2">
      <c r="A182" s="57" t="str">
        <f t="shared" si="22"/>
        <v>300</v>
      </c>
      <c r="B182" s="68">
        <v>3000</v>
      </c>
      <c r="C182" s="57" t="s">
        <v>4</v>
      </c>
      <c r="D182" s="58">
        <f t="shared" si="24"/>
        <v>0</v>
      </c>
      <c r="E182" s="58">
        <f t="shared" si="25"/>
        <v>0</v>
      </c>
      <c r="F182" s="58" t="str">
        <f t="shared" si="23"/>
        <v/>
      </c>
      <c r="H182" s="62" t="s">
        <v>762</v>
      </c>
      <c r="I182" s="83"/>
      <c r="J182" s="83"/>
      <c r="K182" s="83"/>
    </row>
    <row r="183" spans="1:13" x14ac:dyDescent="0.2">
      <c r="A183" s="57" t="str">
        <f t="shared" si="22"/>
        <v>300</v>
      </c>
      <c r="B183" s="68">
        <v>3001</v>
      </c>
      <c r="C183" s="57" t="s">
        <v>5</v>
      </c>
      <c r="D183" s="58">
        <f t="shared" si="24"/>
        <v>0</v>
      </c>
      <c r="E183" s="58">
        <f t="shared" si="25"/>
        <v>0</v>
      </c>
      <c r="F183" s="58" t="str">
        <f t="shared" si="23"/>
        <v/>
      </c>
      <c r="H183" s="71"/>
      <c r="I183" s="72"/>
      <c r="J183" s="72"/>
      <c r="K183" s="72"/>
      <c r="L183" s="72"/>
      <c r="M183" s="73"/>
    </row>
    <row r="184" spans="1:13" x14ac:dyDescent="0.2">
      <c r="A184" s="57" t="str">
        <f t="shared" si="22"/>
        <v>30</v>
      </c>
      <c r="B184" s="68">
        <v>301</v>
      </c>
      <c r="C184" s="57" t="s">
        <v>6</v>
      </c>
      <c r="D184" s="58">
        <f t="shared" si="24"/>
        <v>0</v>
      </c>
      <c r="E184" s="58">
        <f t="shared" si="25"/>
        <v>0</v>
      </c>
      <c r="F184" s="58" t="str">
        <f t="shared" si="23"/>
        <v/>
      </c>
      <c r="H184" s="76">
        <v>2920</v>
      </c>
      <c r="I184" s="11">
        <f>SUMIF(SgSachgruppe,$H184,SgAnfBestand)</f>
        <v>0</v>
      </c>
      <c r="L184" s="11">
        <f>I184</f>
        <v>0</v>
      </c>
      <c r="M184" s="78" t="s">
        <v>760</v>
      </c>
    </row>
    <row r="185" spans="1:13" x14ac:dyDescent="0.2">
      <c r="A185" s="57" t="str">
        <f t="shared" si="22"/>
        <v>301</v>
      </c>
      <c r="B185" s="68">
        <v>3010</v>
      </c>
      <c r="C185" s="57" t="s">
        <v>6</v>
      </c>
      <c r="D185" s="58">
        <f t="shared" si="24"/>
        <v>0</v>
      </c>
      <c r="E185" s="58">
        <f t="shared" si="25"/>
        <v>0</v>
      </c>
      <c r="F185" s="58" t="str">
        <f t="shared" si="23"/>
        <v/>
      </c>
      <c r="H185" s="76">
        <v>3892</v>
      </c>
      <c r="J185" s="11">
        <f>SUMIF(SgSachgruppe,$H185,SgEndBestand)</f>
        <v>0</v>
      </c>
      <c r="M185" s="75" t="str">
        <f>IF(H185&lt;&gt;"",VLOOKUP(H185,Sachgruppen,2,0),"")</f>
        <v>Einlagen in Rücklagen der Globalbudgetbereiche</v>
      </c>
    </row>
    <row r="186" spans="1:13" x14ac:dyDescent="0.2">
      <c r="A186" s="57" t="str">
        <f t="shared" si="22"/>
        <v>30</v>
      </c>
      <c r="B186" s="68">
        <v>302</v>
      </c>
      <c r="C186" s="57" t="s">
        <v>7</v>
      </c>
      <c r="D186" s="58">
        <f t="shared" si="24"/>
        <v>0</v>
      </c>
      <c r="E186" s="58">
        <f t="shared" si="25"/>
        <v>0</v>
      </c>
      <c r="F186" s="58" t="str">
        <f t="shared" si="23"/>
        <v/>
      </c>
      <c r="H186" s="76">
        <v>4892</v>
      </c>
      <c r="J186" s="11">
        <f>-SUMIF(SgSachgruppe,$H186,SgEndBestand)</f>
        <v>0</v>
      </c>
      <c r="M186" s="75" t="str">
        <f>IF(H186&lt;&gt;"",VLOOKUP(H186,Sachgruppen,2,0),"")</f>
        <v>Entnahmen aus Rücklagen der Globalbudgetbereiche</v>
      </c>
    </row>
    <row r="187" spans="1:13" x14ac:dyDescent="0.2">
      <c r="A187" s="57" t="str">
        <f t="shared" si="22"/>
        <v>302</v>
      </c>
      <c r="B187" s="68">
        <v>3020</v>
      </c>
      <c r="C187" s="57" t="s">
        <v>7</v>
      </c>
      <c r="D187" s="58">
        <f t="shared" si="24"/>
        <v>0</v>
      </c>
      <c r="E187" s="58">
        <f t="shared" si="25"/>
        <v>0</v>
      </c>
      <c r="F187" s="58" t="str">
        <f t="shared" si="23"/>
        <v/>
      </c>
      <c r="H187" s="76"/>
      <c r="J187" s="77">
        <f>SUM(J185:J186)</f>
        <v>0</v>
      </c>
      <c r="L187" s="11">
        <f>J187</f>
        <v>0</v>
      </c>
      <c r="M187" s="78" t="s">
        <v>749</v>
      </c>
    </row>
    <row r="188" spans="1:13" x14ac:dyDescent="0.2">
      <c r="A188" s="57" t="str">
        <f t="shared" si="22"/>
        <v>30</v>
      </c>
      <c r="B188" s="68">
        <v>303</v>
      </c>
      <c r="C188" s="57" t="s">
        <v>8</v>
      </c>
      <c r="D188" s="58">
        <f t="shared" si="24"/>
        <v>0</v>
      </c>
      <c r="E188" s="58">
        <f t="shared" si="25"/>
        <v>0</v>
      </c>
      <c r="F188" s="58" t="str">
        <f t="shared" si="23"/>
        <v/>
      </c>
      <c r="H188" s="76"/>
      <c r="L188" s="77">
        <f>L184+L187</f>
        <v>0</v>
      </c>
      <c r="M188" s="78" t="s">
        <v>761</v>
      </c>
    </row>
    <row r="189" spans="1:13" x14ac:dyDescent="0.2">
      <c r="A189" s="57" t="str">
        <f t="shared" si="22"/>
        <v>303</v>
      </c>
      <c r="B189" s="68">
        <v>3030</v>
      </c>
      <c r="C189" s="57" t="s">
        <v>8</v>
      </c>
      <c r="D189" s="58">
        <f t="shared" si="24"/>
        <v>0</v>
      </c>
      <c r="E189" s="58">
        <f t="shared" si="25"/>
        <v>0</v>
      </c>
      <c r="F189" s="58" t="str">
        <f t="shared" si="23"/>
        <v/>
      </c>
      <c r="H189" s="76"/>
      <c r="M189" s="75"/>
    </row>
    <row r="190" spans="1:13" x14ac:dyDescent="0.2">
      <c r="A190" s="57" t="str">
        <f t="shared" ref="A190:A253" si="29">IF(LEN($B190)=4,LEFT($B190,3),IF(LEN($B190)=3,LEFT($B190,2),IF(LEN($B190)=2,LEFT($B190,1),"")))</f>
        <v>30</v>
      </c>
      <c r="B190" s="68">
        <v>304</v>
      </c>
      <c r="C190" s="57" t="s">
        <v>9</v>
      </c>
      <c r="D190" s="58">
        <f t="shared" si="24"/>
        <v>0</v>
      </c>
      <c r="E190" s="58">
        <f t="shared" si="25"/>
        <v>0</v>
      </c>
      <c r="F190" s="58" t="str">
        <f t="shared" ref="F190:F253" si="30">IF(OR(B190=1,B190=3,B190=5,B190=7,B190=9000),E190-D190,IF(OR(B190=2,B190=4,B190=6,B190=8,B190=9001),-(E190-D190),""))</f>
        <v/>
      </c>
      <c r="H190" s="74" t="s">
        <v>761</v>
      </c>
      <c r="L190" s="11" t="s">
        <v>752</v>
      </c>
      <c r="M190" s="75"/>
    </row>
    <row r="191" spans="1:13" x14ac:dyDescent="0.2">
      <c r="A191" s="57" t="str">
        <f t="shared" si="29"/>
        <v>304</v>
      </c>
      <c r="B191" s="68">
        <v>3040</v>
      </c>
      <c r="C191" s="57" t="s">
        <v>10</v>
      </c>
      <c r="D191" s="58">
        <f t="shared" ref="D191:D254" si="31">IF(LEN(B191)&lt;4,SUMIF(SgNr,$B191,SgAnfBestand),SUMIF(DeKontoNr,B191,DeAnfBestand))</f>
        <v>0</v>
      </c>
      <c r="E191" s="58">
        <f t="shared" ref="E191:E254" si="32">IF(LEN(B191)&lt;4,SUMIF(SgNr,$B191,SgEndBestand),IF(B191&lt;3000,D191+SUMIF(DeKontoNr,B191,DeBuchBetrag),SUMIF(DeKontoNr,B191,DeBuchBetrag)))</f>
        <v>0</v>
      </c>
      <c r="F191" s="58" t="str">
        <f t="shared" si="30"/>
        <v/>
      </c>
      <c r="H191" s="76">
        <v>2920</v>
      </c>
      <c r="J191" s="11">
        <f>SUMIF(SgSachgruppe,$H191,SgEndBestand)</f>
        <v>0</v>
      </c>
      <c r="K191" s="11" t="str">
        <f>IF(F231&lt;&gt;"",VLOOKUP(F231,Sachgruppen,2,0),"")</f>
        <v/>
      </c>
      <c r="L191" s="77">
        <f>J191</f>
        <v>0</v>
      </c>
      <c r="M191" s="78" t="s">
        <v>761</v>
      </c>
    </row>
    <row r="192" spans="1:13" x14ac:dyDescent="0.2">
      <c r="A192" s="57" t="str">
        <f t="shared" si="29"/>
        <v>304</v>
      </c>
      <c r="B192" s="68">
        <v>3042</v>
      </c>
      <c r="C192" s="57" t="s">
        <v>11</v>
      </c>
      <c r="D192" s="58">
        <f t="shared" si="31"/>
        <v>0</v>
      </c>
      <c r="E192" s="58">
        <f t="shared" si="32"/>
        <v>0</v>
      </c>
      <c r="F192" s="58" t="str">
        <f t="shared" si="30"/>
        <v/>
      </c>
      <c r="H192" s="76"/>
      <c r="M192" s="75"/>
    </row>
    <row r="193" spans="1:13" x14ac:dyDescent="0.2">
      <c r="A193" s="57" t="str">
        <f t="shared" si="29"/>
        <v>304</v>
      </c>
      <c r="B193" s="68">
        <v>3043</v>
      </c>
      <c r="C193" s="57" t="s">
        <v>12</v>
      </c>
      <c r="D193" s="58">
        <f t="shared" si="31"/>
        <v>0</v>
      </c>
      <c r="E193" s="58">
        <f t="shared" si="32"/>
        <v>0</v>
      </c>
      <c r="F193" s="58" t="str">
        <f t="shared" si="30"/>
        <v/>
      </c>
      <c r="H193" s="79"/>
      <c r="I193" s="80"/>
      <c r="J193" s="80"/>
      <c r="K193" s="80"/>
      <c r="L193" s="81">
        <f>L191-L188</f>
        <v>0</v>
      </c>
      <c r="M193" s="82" t="s">
        <v>733</v>
      </c>
    </row>
    <row r="194" spans="1:13" x14ac:dyDescent="0.2">
      <c r="A194" s="57" t="str">
        <f t="shared" si="29"/>
        <v>304</v>
      </c>
      <c r="B194" s="68">
        <v>3049</v>
      </c>
      <c r="C194" s="57" t="s">
        <v>13</v>
      </c>
      <c r="D194" s="58">
        <f t="shared" si="31"/>
        <v>0</v>
      </c>
      <c r="E194" s="58">
        <f t="shared" si="32"/>
        <v>0</v>
      </c>
      <c r="F194" s="58" t="str">
        <f t="shared" si="30"/>
        <v/>
      </c>
    </row>
    <row r="195" spans="1:13" x14ac:dyDescent="0.2">
      <c r="A195" s="57" t="str">
        <f t="shared" si="29"/>
        <v>30</v>
      </c>
      <c r="B195" s="68">
        <v>305</v>
      </c>
      <c r="C195" s="117" t="s">
        <v>1029</v>
      </c>
      <c r="D195" s="58">
        <f t="shared" si="31"/>
        <v>0</v>
      </c>
      <c r="E195" s="58">
        <f t="shared" si="32"/>
        <v>0</v>
      </c>
      <c r="F195" s="58" t="str">
        <f t="shared" si="30"/>
        <v/>
      </c>
    </row>
    <row r="196" spans="1:13" x14ac:dyDescent="0.2">
      <c r="A196" s="57" t="str">
        <f t="shared" si="29"/>
        <v>305</v>
      </c>
      <c r="B196" s="68">
        <v>3050</v>
      </c>
      <c r="C196" s="117" t="s">
        <v>14</v>
      </c>
      <c r="D196" s="58">
        <f t="shared" si="31"/>
        <v>0</v>
      </c>
      <c r="E196" s="58">
        <f t="shared" si="32"/>
        <v>0</v>
      </c>
      <c r="F196" s="58" t="str">
        <f t="shared" si="30"/>
        <v/>
      </c>
    </row>
    <row r="197" spans="1:13" x14ac:dyDescent="0.2">
      <c r="A197" s="57" t="str">
        <f t="shared" si="29"/>
        <v>305</v>
      </c>
      <c r="B197" s="68">
        <v>3052</v>
      </c>
      <c r="C197" s="117" t="s">
        <v>15</v>
      </c>
      <c r="D197" s="58">
        <f t="shared" si="31"/>
        <v>0</v>
      </c>
      <c r="E197" s="58">
        <f t="shared" si="32"/>
        <v>0</v>
      </c>
      <c r="F197" s="58" t="str">
        <f t="shared" si="30"/>
        <v/>
      </c>
      <c r="H197" s="62" t="s">
        <v>763</v>
      </c>
      <c r="I197" s="83"/>
      <c r="J197" s="83"/>
    </row>
    <row r="198" spans="1:13" x14ac:dyDescent="0.2">
      <c r="A198" s="57" t="str">
        <f t="shared" si="29"/>
        <v>305</v>
      </c>
      <c r="B198" s="68">
        <v>3053</v>
      </c>
      <c r="C198" s="117" t="s">
        <v>16</v>
      </c>
      <c r="D198" s="58">
        <f t="shared" si="31"/>
        <v>0</v>
      </c>
      <c r="E198" s="58">
        <f t="shared" si="32"/>
        <v>0</v>
      </c>
      <c r="F198" s="58" t="str">
        <f t="shared" si="30"/>
        <v/>
      </c>
      <c r="H198" s="71"/>
      <c r="I198" s="72"/>
      <c r="J198" s="72"/>
      <c r="K198" s="72"/>
      <c r="L198" s="72"/>
      <c r="M198" s="73"/>
    </row>
    <row r="199" spans="1:13" x14ac:dyDescent="0.2">
      <c r="A199" s="57" t="str">
        <f t="shared" si="29"/>
        <v>305</v>
      </c>
      <c r="B199" s="68">
        <v>3054</v>
      </c>
      <c r="C199" s="117" t="s">
        <v>17</v>
      </c>
      <c r="D199" s="58">
        <f t="shared" si="31"/>
        <v>0</v>
      </c>
      <c r="E199" s="58">
        <f t="shared" si="32"/>
        <v>0</v>
      </c>
      <c r="F199" s="58" t="str">
        <f t="shared" si="30"/>
        <v/>
      </c>
      <c r="H199" s="76">
        <v>2930</v>
      </c>
      <c r="I199" s="11">
        <f>SUMIF(SgSachgruppe,$H199,SgAnfBestand)</f>
        <v>0</v>
      </c>
      <c r="L199" s="11">
        <f>I199</f>
        <v>0</v>
      </c>
      <c r="M199" s="78" t="s">
        <v>764</v>
      </c>
    </row>
    <row r="200" spans="1:13" x14ac:dyDescent="0.2">
      <c r="A200" s="57" t="str">
        <f t="shared" si="29"/>
        <v>305</v>
      </c>
      <c r="B200" s="68">
        <v>3055</v>
      </c>
      <c r="C200" s="117" t="s">
        <v>18</v>
      </c>
      <c r="D200" s="58">
        <f t="shared" si="31"/>
        <v>0</v>
      </c>
      <c r="E200" s="58">
        <f t="shared" si="32"/>
        <v>0</v>
      </c>
      <c r="F200" s="58" t="str">
        <f t="shared" si="30"/>
        <v/>
      </c>
      <c r="H200" s="76">
        <v>3893</v>
      </c>
      <c r="J200" s="11">
        <f>SUMIF(SgSachgruppe,$H200,SgEndBestand)</f>
        <v>0</v>
      </c>
      <c r="M200" s="75" t="str">
        <f>IF(H200&lt;&gt;"",VLOOKUP(H200,Sachgruppen,2,0),"")</f>
        <v>Einlagen in Vorfinanzierungen des Eigenkapitals</v>
      </c>
    </row>
    <row r="201" spans="1:13" x14ac:dyDescent="0.2">
      <c r="A201" s="57" t="str">
        <f t="shared" si="29"/>
        <v>305</v>
      </c>
      <c r="B201" s="68">
        <v>3056</v>
      </c>
      <c r="C201" s="117" t="s">
        <v>19</v>
      </c>
      <c r="D201" s="58">
        <f t="shared" si="31"/>
        <v>0</v>
      </c>
      <c r="E201" s="58">
        <f t="shared" si="32"/>
        <v>0</v>
      </c>
      <c r="F201" s="58" t="str">
        <f t="shared" si="30"/>
        <v/>
      </c>
      <c r="H201" s="76">
        <v>4893</v>
      </c>
      <c r="J201" s="11">
        <f>-SUMIF(SgSachgruppe,$H201,SgEndBestand)</f>
        <v>0</v>
      </c>
      <c r="M201" s="75" t="str">
        <f>IF(H201&lt;&gt;"",VLOOKUP(H201,Sachgruppen,2,0),"")</f>
        <v>Entnahmen aus Vorfinanzierungen des EK</v>
      </c>
    </row>
    <row r="202" spans="1:13" x14ac:dyDescent="0.2">
      <c r="A202" s="57" t="str">
        <f t="shared" si="29"/>
        <v>305</v>
      </c>
      <c r="B202" s="68">
        <v>3059</v>
      </c>
      <c r="C202" s="117" t="s">
        <v>20</v>
      </c>
      <c r="D202" s="58">
        <f t="shared" si="31"/>
        <v>0</v>
      </c>
      <c r="E202" s="58">
        <f t="shared" si="32"/>
        <v>0</v>
      </c>
      <c r="F202" s="58" t="str">
        <f t="shared" si="30"/>
        <v/>
      </c>
      <c r="H202" s="76"/>
      <c r="J202" s="77">
        <f>SUM(J200:J201)</f>
        <v>0</v>
      </c>
      <c r="L202" s="11">
        <f>J202</f>
        <v>0</v>
      </c>
      <c r="M202" s="78" t="s">
        <v>749</v>
      </c>
    </row>
    <row r="203" spans="1:13" x14ac:dyDescent="0.2">
      <c r="A203" s="57" t="str">
        <f t="shared" si="29"/>
        <v>30</v>
      </c>
      <c r="B203" s="68">
        <v>306</v>
      </c>
      <c r="C203" s="117" t="s">
        <v>1030</v>
      </c>
      <c r="D203" s="58">
        <f t="shared" si="31"/>
        <v>0</v>
      </c>
      <c r="E203" s="58">
        <f t="shared" si="32"/>
        <v>0</v>
      </c>
      <c r="F203" s="58" t="str">
        <f t="shared" si="30"/>
        <v/>
      </c>
      <c r="H203" s="76"/>
      <c r="L203" s="77">
        <f>L199+L202</f>
        <v>0</v>
      </c>
      <c r="M203" s="78" t="s">
        <v>765</v>
      </c>
    </row>
    <row r="204" spans="1:13" x14ac:dyDescent="0.2">
      <c r="A204" s="57" t="str">
        <f t="shared" si="29"/>
        <v>306</v>
      </c>
      <c r="B204" s="68">
        <v>3060</v>
      </c>
      <c r="C204" s="117" t="s">
        <v>21</v>
      </c>
      <c r="D204" s="58">
        <f t="shared" si="31"/>
        <v>0</v>
      </c>
      <c r="E204" s="58">
        <f t="shared" si="32"/>
        <v>0</v>
      </c>
      <c r="F204" s="58" t="str">
        <f t="shared" si="30"/>
        <v/>
      </c>
      <c r="H204" s="76"/>
      <c r="M204" s="75"/>
    </row>
    <row r="205" spans="1:13" x14ac:dyDescent="0.2">
      <c r="A205" s="57" t="str">
        <f t="shared" si="29"/>
        <v>306</v>
      </c>
      <c r="B205" s="68">
        <v>3061</v>
      </c>
      <c r="C205" s="117" t="s">
        <v>22</v>
      </c>
      <c r="D205" s="58">
        <f t="shared" si="31"/>
        <v>0</v>
      </c>
      <c r="E205" s="58">
        <f t="shared" si="32"/>
        <v>0</v>
      </c>
      <c r="F205" s="58" t="str">
        <f t="shared" si="30"/>
        <v/>
      </c>
      <c r="H205" s="74" t="s">
        <v>765</v>
      </c>
      <c r="L205" s="11" t="s">
        <v>752</v>
      </c>
      <c r="M205" s="75"/>
    </row>
    <row r="206" spans="1:13" x14ac:dyDescent="0.2">
      <c r="A206" s="57" t="str">
        <f t="shared" si="29"/>
        <v>306</v>
      </c>
      <c r="B206" s="68">
        <v>3062</v>
      </c>
      <c r="C206" s="117" t="s">
        <v>23</v>
      </c>
      <c r="D206" s="58">
        <f t="shared" si="31"/>
        <v>0</v>
      </c>
      <c r="E206" s="58">
        <f t="shared" si="32"/>
        <v>0</v>
      </c>
      <c r="F206" s="58" t="str">
        <f t="shared" si="30"/>
        <v/>
      </c>
      <c r="H206" s="76">
        <v>2930</v>
      </c>
      <c r="J206" s="11">
        <f>SUMIF(SgSachgruppe,$H206,SgEndBestand)</f>
        <v>0</v>
      </c>
      <c r="K206" s="11" t="str">
        <f>IF(F246&lt;&gt;"",VLOOKUP(F246,Sachgruppen,2,0),"")</f>
        <v/>
      </c>
      <c r="L206" s="77">
        <f>J206</f>
        <v>0</v>
      </c>
      <c r="M206" s="78" t="s">
        <v>765</v>
      </c>
    </row>
    <row r="207" spans="1:13" x14ac:dyDescent="0.2">
      <c r="A207" s="57" t="str">
        <f t="shared" si="29"/>
        <v>306</v>
      </c>
      <c r="B207" s="68">
        <v>3063</v>
      </c>
      <c r="C207" s="117" t="s">
        <v>24</v>
      </c>
      <c r="D207" s="58">
        <f t="shared" si="31"/>
        <v>0</v>
      </c>
      <c r="E207" s="58">
        <f t="shared" si="32"/>
        <v>0</v>
      </c>
      <c r="F207" s="58" t="str">
        <f t="shared" si="30"/>
        <v/>
      </c>
      <c r="H207" s="76"/>
      <c r="M207" s="75"/>
    </row>
    <row r="208" spans="1:13" x14ac:dyDescent="0.2">
      <c r="A208" s="57" t="str">
        <f t="shared" si="29"/>
        <v>306</v>
      </c>
      <c r="B208" s="68">
        <v>3064</v>
      </c>
      <c r="C208" s="117" t="s">
        <v>25</v>
      </c>
      <c r="D208" s="58">
        <f t="shared" si="31"/>
        <v>0</v>
      </c>
      <c r="E208" s="58">
        <f t="shared" si="32"/>
        <v>0</v>
      </c>
      <c r="F208" s="58" t="str">
        <f t="shared" si="30"/>
        <v/>
      </c>
      <c r="H208" s="79"/>
      <c r="I208" s="80"/>
      <c r="J208" s="80"/>
      <c r="K208" s="80"/>
      <c r="L208" s="81">
        <f>L206-L203</f>
        <v>0</v>
      </c>
      <c r="M208" s="82" t="s">
        <v>733</v>
      </c>
    </row>
    <row r="209" spans="1:13" x14ac:dyDescent="0.2">
      <c r="A209" s="57" t="str">
        <f t="shared" si="29"/>
        <v>306</v>
      </c>
      <c r="B209" s="68">
        <v>3069</v>
      </c>
      <c r="C209" s="117" t="s">
        <v>1031</v>
      </c>
      <c r="D209" s="58">
        <f t="shared" si="31"/>
        <v>0</v>
      </c>
      <c r="E209" s="58">
        <f t="shared" si="32"/>
        <v>0</v>
      </c>
      <c r="F209" s="58" t="str">
        <f t="shared" si="30"/>
        <v/>
      </c>
    </row>
    <row r="210" spans="1:13" x14ac:dyDescent="0.2">
      <c r="A210" s="57" t="str">
        <f t="shared" si="29"/>
        <v>30</v>
      </c>
      <c r="B210" s="68">
        <v>309</v>
      </c>
      <c r="C210" s="57" t="s">
        <v>26</v>
      </c>
      <c r="D210" s="58">
        <f t="shared" si="31"/>
        <v>0</v>
      </c>
      <c r="E210" s="58">
        <f t="shared" si="32"/>
        <v>0</v>
      </c>
      <c r="F210" s="58" t="str">
        <f t="shared" si="30"/>
        <v/>
      </c>
    </row>
    <row r="211" spans="1:13" x14ac:dyDescent="0.2">
      <c r="A211" s="57" t="str">
        <f t="shared" si="29"/>
        <v>309</v>
      </c>
      <c r="B211" s="68">
        <v>3090</v>
      </c>
      <c r="C211" s="117" t="s">
        <v>984</v>
      </c>
      <c r="D211" s="58">
        <f t="shared" si="31"/>
        <v>0</v>
      </c>
      <c r="E211" s="58">
        <f t="shared" si="32"/>
        <v>0</v>
      </c>
      <c r="F211" s="58" t="str">
        <f t="shared" si="30"/>
        <v/>
      </c>
    </row>
    <row r="212" spans="1:13" x14ac:dyDescent="0.2">
      <c r="A212" s="57" t="str">
        <f t="shared" si="29"/>
        <v>309</v>
      </c>
      <c r="B212" s="68">
        <v>3091</v>
      </c>
      <c r="C212" s="57" t="s">
        <v>27</v>
      </c>
      <c r="D212" s="58">
        <f t="shared" si="31"/>
        <v>0</v>
      </c>
      <c r="E212" s="58">
        <f t="shared" si="32"/>
        <v>0</v>
      </c>
      <c r="F212" s="58" t="str">
        <f t="shared" si="30"/>
        <v/>
      </c>
      <c r="H212" s="62" t="s">
        <v>794</v>
      </c>
      <c r="I212" s="83"/>
      <c r="J212" s="70"/>
    </row>
    <row r="213" spans="1:13" x14ac:dyDescent="0.2">
      <c r="A213" s="57" t="str">
        <f t="shared" si="29"/>
        <v>309</v>
      </c>
      <c r="B213" s="68">
        <v>3099</v>
      </c>
      <c r="C213" s="57" t="s">
        <v>26</v>
      </c>
      <c r="D213" s="58">
        <f t="shared" si="31"/>
        <v>0</v>
      </c>
      <c r="E213" s="58">
        <f t="shared" si="32"/>
        <v>0</v>
      </c>
      <c r="F213" s="58" t="str">
        <f t="shared" si="30"/>
        <v/>
      </c>
      <c r="H213" s="71"/>
      <c r="I213" s="72"/>
      <c r="J213" s="72"/>
      <c r="K213" s="72"/>
      <c r="L213" s="72"/>
      <c r="M213" s="73"/>
    </row>
    <row r="214" spans="1:13" x14ac:dyDescent="0.2">
      <c r="A214" s="57" t="str">
        <f t="shared" si="29"/>
        <v>3</v>
      </c>
      <c r="B214" s="68">
        <v>31</v>
      </c>
      <c r="C214" s="57" t="s">
        <v>28</v>
      </c>
      <c r="D214" s="58">
        <f t="shared" si="31"/>
        <v>0</v>
      </c>
      <c r="E214" s="58">
        <f t="shared" si="32"/>
        <v>0</v>
      </c>
      <c r="F214" s="58" t="str">
        <f t="shared" si="30"/>
        <v/>
      </c>
      <c r="H214" s="76">
        <v>2940</v>
      </c>
      <c r="I214" s="11">
        <f>SUMIF(SgSachgruppe,$H214,SgAnfBestand)</f>
        <v>0</v>
      </c>
      <c r="L214" s="11">
        <f>I214</f>
        <v>0</v>
      </c>
      <c r="M214" s="78" t="s">
        <v>766</v>
      </c>
    </row>
    <row r="215" spans="1:13" x14ac:dyDescent="0.2">
      <c r="A215" s="57" t="str">
        <f t="shared" si="29"/>
        <v>31</v>
      </c>
      <c r="B215" s="68">
        <v>310</v>
      </c>
      <c r="C215" s="57" t="s">
        <v>29</v>
      </c>
      <c r="D215" s="58">
        <f t="shared" si="31"/>
        <v>0</v>
      </c>
      <c r="E215" s="58">
        <f t="shared" si="32"/>
        <v>0</v>
      </c>
      <c r="F215" s="58" t="str">
        <f t="shared" si="30"/>
        <v/>
      </c>
      <c r="H215" s="76">
        <v>3894</v>
      </c>
      <c r="J215" s="11">
        <f>SUMIF(SgSachgruppe,$H215,SgEndBestand)</f>
        <v>0</v>
      </c>
      <c r="M215" s="75" t="str">
        <f>IF(H215&lt;&gt;"",VLOOKUP(H215,Sachgruppen,2,0),"")</f>
        <v>Einlagen in finanzpolitische Reserve</v>
      </c>
    </row>
    <row r="216" spans="1:13" x14ac:dyDescent="0.2">
      <c r="A216" s="57" t="str">
        <f t="shared" si="29"/>
        <v>310</v>
      </c>
      <c r="B216" s="68">
        <v>3100</v>
      </c>
      <c r="C216" s="57" t="s">
        <v>30</v>
      </c>
      <c r="D216" s="58">
        <f t="shared" si="31"/>
        <v>0</v>
      </c>
      <c r="E216" s="58">
        <f t="shared" si="32"/>
        <v>0</v>
      </c>
      <c r="F216" s="58" t="str">
        <f t="shared" si="30"/>
        <v/>
      </c>
      <c r="H216" s="76">
        <v>4894</v>
      </c>
      <c r="J216" s="11">
        <f>-SUMIF(SgSachgruppe,$H216,SgEndBestand)</f>
        <v>0</v>
      </c>
      <c r="M216" s="75" t="str">
        <f>IF(H216&lt;&gt;"",VLOOKUP(H216,Sachgruppen,2,0),"")</f>
        <v>Entnahmen aus finanzpolitischer Reserve</v>
      </c>
    </row>
    <row r="217" spans="1:13" x14ac:dyDescent="0.2">
      <c r="A217" s="57" t="str">
        <f t="shared" si="29"/>
        <v>310</v>
      </c>
      <c r="B217" s="68">
        <v>3101</v>
      </c>
      <c r="C217" s="57" t="s">
        <v>778</v>
      </c>
      <c r="D217" s="58">
        <f t="shared" si="31"/>
        <v>0</v>
      </c>
      <c r="E217" s="58">
        <f t="shared" si="32"/>
        <v>0</v>
      </c>
      <c r="F217" s="58" t="str">
        <f t="shared" si="30"/>
        <v/>
      </c>
      <c r="H217" s="76"/>
      <c r="J217" s="77">
        <f>SUM(J215:J216)</f>
        <v>0</v>
      </c>
      <c r="L217" s="11">
        <f>J217</f>
        <v>0</v>
      </c>
      <c r="M217" s="78" t="s">
        <v>749</v>
      </c>
    </row>
    <row r="218" spans="1:13" x14ac:dyDescent="0.2">
      <c r="A218" s="57" t="str">
        <f t="shared" si="29"/>
        <v>310</v>
      </c>
      <c r="B218" s="68">
        <v>3102</v>
      </c>
      <c r="C218" s="57" t="s">
        <v>31</v>
      </c>
      <c r="D218" s="58">
        <f t="shared" si="31"/>
        <v>0</v>
      </c>
      <c r="E218" s="58">
        <f t="shared" si="32"/>
        <v>0</v>
      </c>
      <c r="F218" s="58" t="str">
        <f t="shared" si="30"/>
        <v/>
      </c>
      <c r="H218" s="76"/>
      <c r="L218" s="77">
        <f>L214+L217</f>
        <v>0</v>
      </c>
      <c r="M218" s="78" t="s">
        <v>767</v>
      </c>
    </row>
    <row r="219" spans="1:13" x14ac:dyDescent="0.2">
      <c r="A219" s="57" t="str">
        <f t="shared" si="29"/>
        <v>310</v>
      </c>
      <c r="B219" s="68">
        <v>3103</v>
      </c>
      <c r="C219" s="57" t="s">
        <v>32</v>
      </c>
      <c r="D219" s="58">
        <f t="shared" si="31"/>
        <v>0</v>
      </c>
      <c r="E219" s="58">
        <f t="shared" si="32"/>
        <v>0</v>
      </c>
      <c r="F219" s="58" t="str">
        <f t="shared" si="30"/>
        <v/>
      </c>
      <c r="H219" s="76"/>
      <c r="M219" s="75"/>
    </row>
    <row r="220" spans="1:13" x14ac:dyDescent="0.2">
      <c r="A220" s="57" t="str">
        <f t="shared" si="29"/>
        <v>310</v>
      </c>
      <c r="B220" s="68">
        <v>3104</v>
      </c>
      <c r="C220" s="57" t="s">
        <v>33</v>
      </c>
      <c r="D220" s="58">
        <f t="shared" si="31"/>
        <v>0</v>
      </c>
      <c r="E220" s="58">
        <f t="shared" si="32"/>
        <v>0</v>
      </c>
      <c r="F220" s="58" t="str">
        <f t="shared" si="30"/>
        <v/>
      </c>
      <c r="H220" s="74" t="s">
        <v>767</v>
      </c>
      <c r="L220" s="11" t="s">
        <v>752</v>
      </c>
      <c r="M220" s="75"/>
    </row>
    <row r="221" spans="1:13" x14ac:dyDescent="0.2">
      <c r="A221" s="57" t="str">
        <f t="shared" si="29"/>
        <v>310</v>
      </c>
      <c r="B221" s="68">
        <v>3105</v>
      </c>
      <c r="C221" s="57" t="s">
        <v>34</v>
      </c>
      <c r="D221" s="58">
        <f t="shared" si="31"/>
        <v>0</v>
      </c>
      <c r="E221" s="58">
        <f t="shared" si="32"/>
        <v>0</v>
      </c>
      <c r="F221" s="58" t="str">
        <f t="shared" si="30"/>
        <v/>
      </c>
      <c r="H221" s="76">
        <v>2940</v>
      </c>
      <c r="J221" s="11">
        <f>SUMIF(SgSachgruppe,$H221,SgEndBestand)</f>
        <v>0</v>
      </c>
      <c r="K221" s="11" t="str">
        <f>IF(F261&lt;&gt;"",VLOOKUP(F261,Sachgruppen,2,0),"")</f>
        <v/>
      </c>
      <c r="L221" s="77">
        <f>J221</f>
        <v>0</v>
      </c>
      <c r="M221" s="78" t="s">
        <v>767</v>
      </c>
    </row>
    <row r="222" spans="1:13" x14ac:dyDescent="0.2">
      <c r="A222" s="57" t="str">
        <f t="shared" si="29"/>
        <v>310</v>
      </c>
      <c r="B222" s="68">
        <v>3106</v>
      </c>
      <c r="C222" s="57" t="s">
        <v>35</v>
      </c>
      <c r="D222" s="58">
        <f t="shared" si="31"/>
        <v>0</v>
      </c>
      <c r="E222" s="58">
        <f t="shared" si="32"/>
        <v>0</v>
      </c>
      <c r="F222" s="58" t="str">
        <f t="shared" si="30"/>
        <v/>
      </c>
      <c r="H222" s="76"/>
      <c r="M222" s="75"/>
    </row>
    <row r="223" spans="1:13" x14ac:dyDescent="0.2">
      <c r="A223" s="57" t="str">
        <f t="shared" si="29"/>
        <v>310</v>
      </c>
      <c r="B223" s="68">
        <v>3109</v>
      </c>
      <c r="C223" s="57" t="s">
        <v>36</v>
      </c>
      <c r="D223" s="58">
        <f t="shared" si="31"/>
        <v>0</v>
      </c>
      <c r="E223" s="58">
        <f t="shared" si="32"/>
        <v>0</v>
      </c>
      <c r="F223" s="58" t="str">
        <f t="shared" si="30"/>
        <v/>
      </c>
      <c r="H223" s="79"/>
      <c r="I223" s="80"/>
      <c r="J223" s="80"/>
      <c r="K223" s="80"/>
      <c r="L223" s="81">
        <f>L221-L218</f>
        <v>0</v>
      </c>
      <c r="M223" s="82" t="s">
        <v>733</v>
      </c>
    </row>
    <row r="224" spans="1:13" x14ac:dyDescent="0.2">
      <c r="A224" s="57" t="str">
        <f t="shared" si="29"/>
        <v>31</v>
      </c>
      <c r="B224" s="68">
        <v>311</v>
      </c>
      <c r="C224" s="57" t="s">
        <v>37</v>
      </c>
      <c r="D224" s="58">
        <f t="shared" si="31"/>
        <v>0</v>
      </c>
      <c r="E224" s="58">
        <f t="shared" si="32"/>
        <v>0</v>
      </c>
      <c r="F224" s="58" t="str">
        <f t="shared" si="30"/>
        <v/>
      </c>
    </row>
    <row r="225" spans="1:13" x14ac:dyDescent="0.2">
      <c r="A225" s="57" t="str">
        <f t="shared" si="29"/>
        <v>311</v>
      </c>
      <c r="B225" s="68">
        <v>3110</v>
      </c>
      <c r="C225" s="57" t="s">
        <v>38</v>
      </c>
      <c r="D225" s="58">
        <f t="shared" si="31"/>
        <v>0</v>
      </c>
      <c r="E225" s="58">
        <f t="shared" si="32"/>
        <v>0</v>
      </c>
      <c r="F225" s="58" t="str">
        <f t="shared" si="30"/>
        <v/>
      </c>
    </row>
    <row r="226" spans="1:13" x14ac:dyDescent="0.2">
      <c r="A226" s="57" t="str">
        <f t="shared" si="29"/>
        <v>311</v>
      </c>
      <c r="B226" s="68">
        <v>3111</v>
      </c>
      <c r="C226" s="57" t="s">
        <v>39</v>
      </c>
      <c r="D226" s="58">
        <f t="shared" si="31"/>
        <v>0</v>
      </c>
      <c r="E226" s="58">
        <f t="shared" si="32"/>
        <v>0</v>
      </c>
      <c r="F226" s="58" t="str">
        <f t="shared" si="30"/>
        <v/>
      </c>
    </row>
    <row r="227" spans="1:13" x14ac:dyDescent="0.2">
      <c r="A227" s="57" t="str">
        <f t="shared" si="29"/>
        <v>311</v>
      </c>
      <c r="B227" s="68">
        <v>3112</v>
      </c>
      <c r="C227" s="57" t="s">
        <v>40</v>
      </c>
      <c r="D227" s="58">
        <f t="shared" si="31"/>
        <v>0</v>
      </c>
      <c r="E227" s="58">
        <f t="shared" si="32"/>
        <v>0</v>
      </c>
      <c r="F227" s="58" t="str">
        <f t="shared" si="30"/>
        <v/>
      </c>
      <c r="H227" s="62" t="s">
        <v>744</v>
      </c>
      <c r="I227" s="83"/>
    </row>
    <row r="228" spans="1:13" x14ac:dyDescent="0.2">
      <c r="A228" s="57" t="str">
        <f t="shared" si="29"/>
        <v>311</v>
      </c>
      <c r="B228" s="68">
        <v>3113</v>
      </c>
      <c r="C228" s="57" t="s">
        <v>41</v>
      </c>
      <c r="D228" s="58">
        <f t="shared" si="31"/>
        <v>0</v>
      </c>
      <c r="E228" s="58">
        <f t="shared" si="32"/>
        <v>0</v>
      </c>
      <c r="F228" s="58" t="str">
        <f t="shared" si="30"/>
        <v/>
      </c>
      <c r="H228" s="71"/>
      <c r="I228" s="72"/>
      <c r="J228" s="72"/>
      <c r="K228" s="72"/>
      <c r="L228" s="72"/>
      <c r="M228" s="73"/>
    </row>
    <row r="229" spans="1:13" x14ac:dyDescent="0.2">
      <c r="A229" s="57" t="str">
        <f t="shared" si="29"/>
        <v>311</v>
      </c>
      <c r="B229" s="68">
        <v>3115</v>
      </c>
      <c r="C229" s="57" t="s">
        <v>42</v>
      </c>
      <c r="D229" s="58">
        <f t="shared" si="31"/>
        <v>0</v>
      </c>
      <c r="E229" s="58">
        <f t="shared" si="32"/>
        <v>0</v>
      </c>
      <c r="F229" s="58" t="str">
        <f t="shared" si="30"/>
        <v/>
      </c>
      <c r="H229" s="76">
        <v>299</v>
      </c>
      <c r="I229" s="11">
        <f>SUMIF(SgSachgruppe,$H229,SgAnfBestand)</f>
        <v>0</v>
      </c>
      <c r="L229" s="11">
        <f>I229</f>
        <v>0</v>
      </c>
      <c r="M229" s="78" t="s">
        <v>745</v>
      </c>
    </row>
    <row r="230" spans="1:13" x14ac:dyDescent="0.2">
      <c r="A230" s="57" t="str">
        <f t="shared" si="29"/>
        <v>311</v>
      </c>
      <c r="B230" s="68">
        <v>3116</v>
      </c>
      <c r="C230" s="57" t="s">
        <v>43</v>
      </c>
      <c r="D230" s="58">
        <f t="shared" si="31"/>
        <v>0</v>
      </c>
      <c r="E230" s="58">
        <f t="shared" si="32"/>
        <v>0</v>
      </c>
      <c r="F230" s="58" t="str">
        <f t="shared" si="30"/>
        <v/>
      </c>
      <c r="H230" s="76">
        <v>9000</v>
      </c>
      <c r="J230" s="11">
        <f>SUMIF(SgSachgruppe,$H230,SgEndBestand)</f>
        <v>0</v>
      </c>
      <c r="M230" s="75" t="str">
        <f>IF(H230&lt;&gt;"",VLOOKUP(H230,Sachgruppen,2,0),"")</f>
        <v>Ertragsüberschuss</v>
      </c>
    </row>
    <row r="231" spans="1:13" x14ac:dyDescent="0.2">
      <c r="A231" s="57" t="str">
        <f t="shared" si="29"/>
        <v>311</v>
      </c>
      <c r="B231" s="68">
        <v>3118</v>
      </c>
      <c r="C231" s="57" t="s">
        <v>44</v>
      </c>
      <c r="D231" s="58">
        <f t="shared" si="31"/>
        <v>0</v>
      </c>
      <c r="E231" s="58">
        <f t="shared" si="32"/>
        <v>0</v>
      </c>
      <c r="F231" s="58" t="str">
        <f t="shared" si="30"/>
        <v/>
      </c>
      <c r="H231" s="76">
        <v>9001</v>
      </c>
      <c r="J231" s="11">
        <f>-SUMIF(SgSachgruppe,$H231,SgEndBestand)</f>
        <v>0</v>
      </c>
      <c r="M231" s="75" t="str">
        <f>IF(H231&lt;&gt;"",VLOOKUP(H231,Sachgruppen,2,0),"")</f>
        <v>Aufwandüberschuss</v>
      </c>
    </row>
    <row r="232" spans="1:13" x14ac:dyDescent="0.2">
      <c r="A232" s="57" t="str">
        <f t="shared" si="29"/>
        <v>311</v>
      </c>
      <c r="B232" s="68">
        <v>3119</v>
      </c>
      <c r="C232" s="57" t="s">
        <v>45</v>
      </c>
      <c r="D232" s="58">
        <f t="shared" si="31"/>
        <v>0</v>
      </c>
      <c r="E232" s="58">
        <f t="shared" si="32"/>
        <v>0</v>
      </c>
      <c r="F232" s="58" t="str">
        <f t="shared" si="30"/>
        <v/>
      </c>
      <c r="H232" s="76"/>
      <c r="J232" s="77">
        <f>SUM(J230:J231)</f>
        <v>0</v>
      </c>
      <c r="L232" s="11">
        <f>J232</f>
        <v>0</v>
      </c>
      <c r="M232" s="78" t="s">
        <v>746</v>
      </c>
    </row>
    <row r="233" spans="1:13" x14ac:dyDescent="0.2">
      <c r="A233" s="57" t="str">
        <f t="shared" si="29"/>
        <v>31</v>
      </c>
      <c r="B233" s="68">
        <v>312</v>
      </c>
      <c r="C233" s="57" t="s">
        <v>46</v>
      </c>
      <c r="D233" s="58">
        <f t="shared" si="31"/>
        <v>0</v>
      </c>
      <c r="E233" s="58">
        <f t="shared" si="32"/>
        <v>0</v>
      </c>
      <c r="F233" s="58" t="str">
        <f t="shared" si="30"/>
        <v/>
      </c>
      <c r="H233" s="76"/>
      <c r="L233" s="77">
        <f>L229+L232</f>
        <v>0</v>
      </c>
      <c r="M233" s="78" t="s">
        <v>747</v>
      </c>
    </row>
    <row r="234" spans="1:13" x14ac:dyDescent="0.2">
      <c r="A234" s="57" t="str">
        <f t="shared" si="29"/>
        <v>312</v>
      </c>
      <c r="B234" s="68">
        <v>3120</v>
      </c>
      <c r="C234" s="57" t="s">
        <v>46</v>
      </c>
      <c r="D234" s="58">
        <f t="shared" si="31"/>
        <v>0</v>
      </c>
      <c r="E234" s="58">
        <f t="shared" si="32"/>
        <v>0</v>
      </c>
      <c r="F234" s="58" t="str">
        <f t="shared" si="30"/>
        <v/>
      </c>
      <c r="H234" s="76"/>
      <c r="M234" s="75"/>
    </row>
    <row r="235" spans="1:13" x14ac:dyDescent="0.2">
      <c r="A235" s="57" t="str">
        <f t="shared" si="29"/>
        <v>31</v>
      </c>
      <c r="B235" s="68">
        <v>313</v>
      </c>
      <c r="C235" s="57" t="s">
        <v>47</v>
      </c>
      <c r="D235" s="58">
        <f t="shared" si="31"/>
        <v>0</v>
      </c>
      <c r="E235" s="58">
        <f t="shared" si="32"/>
        <v>0</v>
      </c>
      <c r="F235" s="58" t="str">
        <f t="shared" si="30"/>
        <v/>
      </c>
      <c r="H235" s="74" t="s">
        <v>747</v>
      </c>
      <c r="L235" s="11" t="s">
        <v>752</v>
      </c>
      <c r="M235" s="75"/>
    </row>
    <row r="236" spans="1:13" x14ac:dyDescent="0.2">
      <c r="A236" s="57" t="str">
        <f t="shared" si="29"/>
        <v>313</v>
      </c>
      <c r="B236" s="68">
        <v>3130</v>
      </c>
      <c r="C236" s="57" t="s">
        <v>48</v>
      </c>
      <c r="D236" s="58">
        <f t="shared" si="31"/>
        <v>0</v>
      </c>
      <c r="E236" s="58">
        <f t="shared" si="32"/>
        <v>0</v>
      </c>
      <c r="F236" s="58" t="str">
        <f t="shared" si="30"/>
        <v/>
      </c>
      <c r="H236" s="76">
        <v>299</v>
      </c>
      <c r="J236" s="11">
        <f>SUMIF(SgSachgruppe,$H236,SgEndBestand)</f>
        <v>0</v>
      </c>
      <c r="K236" s="11" t="str">
        <f>IF(F132&lt;&gt;"",VLOOKUP(F132,Sachgruppen,2,0),"")</f>
        <v/>
      </c>
      <c r="L236" s="77">
        <f>J236</f>
        <v>0</v>
      </c>
      <c r="M236" s="78" t="s">
        <v>747</v>
      </c>
    </row>
    <row r="237" spans="1:13" x14ac:dyDescent="0.2">
      <c r="A237" s="57" t="str">
        <f t="shared" si="29"/>
        <v>313</v>
      </c>
      <c r="B237" s="68">
        <v>3131</v>
      </c>
      <c r="C237" s="57" t="s">
        <v>49</v>
      </c>
      <c r="D237" s="58">
        <f t="shared" si="31"/>
        <v>0</v>
      </c>
      <c r="E237" s="58">
        <f t="shared" si="32"/>
        <v>0</v>
      </c>
      <c r="F237" s="58" t="str">
        <f t="shared" si="30"/>
        <v/>
      </c>
      <c r="H237" s="76"/>
      <c r="M237" s="75"/>
    </row>
    <row r="238" spans="1:13" x14ac:dyDescent="0.2">
      <c r="A238" s="57" t="str">
        <f t="shared" si="29"/>
        <v>313</v>
      </c>
      <c r="B238" s="68">
        <v>3132</v>
      </c>
      <c r="C238" s="117" t="s">
        <v>1032</v>
      </c>
      <c r="D238" s="58">
        <f t="shared" si="31"/>
        <v>0</v>
      </c>
      <c r="E238" s="58">
        <f t="shared" si="32"/>
        <v>0</v>
      </c>
      <c r="F238" s="58" t="str">
        <f t="shared" si="30"/>
        <v/>
      </c>
      <c r="H238" s="79"/>
      <c r="I238" s="80"/>
      <c r="J238" s="80"/>
      <c r="K238" s="80"/>
      <c r="L238" s="81">
        <f>L236-L233</f>
        <v>0</v>
      </c>
      <c r="M238" s="82" t="s">
        <v>733</v>
      </c>
    </row>
    <row r="239" spans="1:13" x14ac:dyDescent="0.2">
      <c r="A239" s="57" t="str">
        <f t="shared" si="29"/>
        <v>313</v>
      </c>
      <c r="B239" s="68">
        <v>3133</v>
      </c>
      <c r="C239" s="57" t="s">
        <v>50</v>
      </c>
      <c r="D239" s="58">
        <f t="shared" si="31"/>
        <v>0</v>
      </c>
      <c r="E239" s="58">
        <f t="shared" si="32"/>
        <v>0</v>
      </c>
      <c r="F239" s="58" t="str">
        <f t="shared" si="30"/>
        <v/>
      </c>
    </row>
    <row r="240" spans="1:13" x14ac:dyDescent="0.2">
      <c r="A240" s="57" t="str">
        <f t="shared" si="29"/>
        <v>313</v>
      </c>
      <c r="B240" s="68">
        <v>3134</v>
      </c>
      <c r="C240" s="57" t="s">
        <v>51</v>
      </c>
      <c r="D240" s="58">
        <f t="shared" si="31"/>
        <v>0</v>
      </c>
      <c r="E240" s="58">
        <f t="shared" si="32"/>
        <v>0</v>
      </c>
      <c r="F240" s="58" t="str">
        <f t="shared" si="30"/>
        <v/>
      </c>
    </row>
    <row r="241" spans="1:12" x14ac:dyDescent="0.2">
      <c r="A241" s="57" t="str">
        <f t="shared" si="29"/>
        <v>313</v>
      </c>
      <c r="B241" s="68">
        <v>3135</v>
      </c>
      <c r="C241" s="57" t="s">
        <v>52</v>
      </c>
      <c r="D241" s="58">
        <f t="shared" si="31"/>
        <v>0</v>
      </c>
      <c r="E241" s="58">
        <f t="shared" si="32"/>
        <v>0</v>
      </c>
      <c r="F241" s="58" t="str">
        <f t="shared" si="30"/>
        <v/>
      </c>
      <c r="H241" s="84" t="s">
        <v>770</v>
      </c>
      <c r="I241" s="85"/>
      <c r="J241" s="85"/>
      <c r="K241" s="85"/>
      <c r="L241" s="86">
        <f>SUM(-L71,-L108,L129,L145,L160,L178,L193,L208,L223,L238)</f>
        <v>0</v>
      </c>
    </row>
    <row r="242" spans="1:12" x14ac:dyDescent="0.2">
      <c r="A242" s="57" t="str">
        <f t="shared" si="29"/>
        <v>313</v>
      </c>
      <c r="B242" s="68">
        <v>3136</v>
      </c>
      <c r="C242" s="117" t="s">
        <v>1033</v>
      </c>
      <c r="D242" s="58">
        <f t="shared" si="31"/>
        <v>0</v>
      </c>
      <c r="E242" s="58">
        <f t="shared" si="32"/>
        <v>0</v>
      </c>
      <c r="F242" s="58" t="str">
        <f t="shared" si="30"/>
        <v/>
      </c>
    </row>
    <row r="243" spans="1:12" x14ac:dyDescent="0.2">
      <c r="A243" s="57" t="str">
        <f t="shared" si="29"/>
        <v>313</v>
      </c>
      <c r="B243" s="68">
        <v>3137</v>
      </c>
      <c r="C243" s="57" t="s">
        <v>53</v>
      </c>
      <c r="D243" s="58">
        <f t="shared" si="31"/>
        <v>0</v>
      </c>
      <c r="E243" s="58">
        <f t="shared" si="32"/>
        <v>0</v>
      </c>
      <c r="F243" s="58" t="str">
        <f t="shared" si="30"/>
        <v/>
      </c>
    </row>
    <row r="244" spans="1:12" x14ac:dyDescent="0.2">
      <c r="A244" s="57" t="str">
        <f t="shared" si="29"/>
        <v>313</v>
      </c>
      <c r="B244" s="68">
        <v>3138</v>
      </c>
      <c r="C244" s="57" t="s">
        <v>54</v>
      </c>
      <c r="D244" s="58">
        <f t="shared" si="31"/>
        <v>0</v>
      </c>
      <c r="E244" s="58">
        <f t="shared" si="32"/>
        <v>0</v>
      </c>
      <c r="F244" s="58" t="str">
        <f t="shared" si="30"/>
        <v/>
      </c>
    </row>
    <row r="245" spans="1:12" x14ac:dyDescent="0.2">
      <c r="A245" s="57" t="str">
        <f t="shared" si="29"/>
        <v>313</v>
      </c>
      <c r="B245" s="68">
        <v>3139</v>
      </c>
      <c r="C245" s="57" t="s">
        <v>55</v>
      </c>
      <c r="D245" s="58">
        <f t="shared" si="31"/>
        <v>0</v>
      </c>
      <c r="E245" s="58">
        <f t="shared" si="32"/>
        <v>0</v>
      </c>
      <c r="F245" s="58" t="str">
        <f t="shared" si="30"/>
        <v/>
      </c>
    </row>
    <row r="246" spans="1:12" x14ac:dyDescent="0.2">
      <c r="A246" s="57" t="str">
        <f t="shared" si="29"/>
        <v>31</v>
      </c>
      <c r="B246" s="68">
        <v>314</v>
      </c>
      <c r="C246" s="57" t="s">
        <v>56</v>
      </c>
      <c r="D246" s="58">
        <f t="shared" si="31"/>
        <v>0</v>
      </c>
      <c r="E246" s="58">
        <f t="shared" si="32"/>
        <v>0</v>
      </c>
      <c r="F246" s="58" t="str">
        <f t="shared" si="30"/>
        <v/>
      </c>
    </row>
    <row r="247" spans="1:12" x14ac:dyDescent="0.2">
      <c r="A247" s="57" t="str">
        <f t="shared" si="29"/>
        <v>314</v>
      </c>
      <c r="B247" s="68">
        <v>3140</v>
      </c>
      <c r="C247" s="57" t="s">
        <v>57</v>
      </c>
      <c r="D247" s="58">
        <f t="shared" si="31"/>
        <v>0</v>
      </c>
      <c r="E247" s="58">
        <f t="shared" si="32"/>
        <v>0</v>
      </c>
      <c r="F247" s="58" t="str">
        <f t="shared" si="30"/>
        <v/>
      </c>
    </row>
    <row r="248" spans="1:12" ht="12" x14ac:dyDescent="0.2">
      <c r="A248" s="57" t="str">
        <f t="shared" si="29"/>
        <v>314</v>
      </c>
      <c r="B248" s="68">
        <v>3141</v>
      </c>
      <c r="C248" s="123" t="s">
        <v>935</v>
      </c>
      <c r="D248" s="58">
        <f t="shared" si="31"/>
        <v>0</v>
      </c>
      <c r="E248" s="58">
        <f t="shared" si="32"/>
        <v>0</v>
      </c>
      <c r="F248" s="58" t="str">
        <f t="shared" si="30"/>
        <v/>
      </c>
    </row>
    <row r="249" spans="1:12" x14ac:dyDescent="0.2">
      <c r="A249" s="57" t="str">
        <f t="shared" si="29"/>
        <v>314</v>
      </c>
      <c r="B249" s="68">
        <v>3142</v>
      </c>
      <c r="C249" s="57" t="s">
        <v>58</v>
      </c>
      <c r="D249" s="58">
        <f t="shared" si="31"/>
        <v>0</v>
      </c>
      <c r="E249" s="58">
        <f t="shared" si="32"/>
        <v>0</v>
      </c>
      <c r="F249" s="58" t="str">
        <f t="shared" si="30"/>
        <v/>
      </c>
    </row>
    <row r="250" spans="1:12" x14ac:dyDescent="0.2">
      <c r="A250" s="57" t="str">
        <f t="shared" si="29"/>
        <v>314</v>
      </c>
      <c r="B250" s="68">
        <v>3143</v>
      </c>
      <c r="C250" s="57" t="s">
        <v>59</v>
      </c>
      <c r="D250" s="58">
        <f t="shared" si="31"/>
        <v>0</v>
      </c>
      <c r="E250" s="58">
        <f t="shared" si="32"/>
        <v>0</v>
      </c>
      <c r="F250" s="58" t="str">
        <f t="shared" si="30"/>
        <v/>
      </c>
    </row>
    <row r="251" spans="1:12" x14ac:dyDescent="0.2">
      <c r="A251" s="57" t="str">
        <f t="shared" si="29"/>
        <v>314</v>
      </c>
      <c r="B251" s="68">
        <v>3144</v>
      </c>
      <c r="C251" s="57" t="s">
        <v>60</v>
      </c>
      <c r="D251" s="58">
        <f t="shared" si="31"/>
        <v>0</v>
      </c>
      <c r="E251" s="58">
        <f t="shared" si="32"/>
        <v>0</v>
      </c>
      <c r="F251" s="58" t="str">
        <f t="shared" si="30"/>
        <v/>
      </c>
    </row>
    <row r="252" spans="1:12" x14ac:dyDescent="0.2">
      <c r="A252" s="57" t="str">
        <f t="shared" si="29"/>
        <v>314</v>
      </c>
      <c r="B252" s="68">
        <v>3145</v>
      </c>
      <c r="C252" s="57" t="s">
        <v>61</v>
      </c>
      <c r="D252" s="58">
        <f t="shared" si="31"/>
        <v>0</v>
      </c>
      <c r="E252" s="58">
        <f t="shared" si="32"/>
        <v>0</v>
      </c>
      <c r="F252" s="58" t="str">
        <f t="shared" si="30"/>
        <v/>
      </c>
    </row>
    <row r="253" spans="1:12" x14ac:dyDescent="0.2">
      <c r="A253" s="57" t="str">
        <f t="shared" si="29"/>
        <v>314</v>
      </c>
      <c r="B253" s="68">
        <v>3149</v>
      </c>
      <c r="C253" s="57" t="s">
        <v>62</v>
      </c>
      <c r="D253" s="58">
        <f t="shared" si="31"/>
        <v>0</v>
      </c>
      <c r="E253" s="58">
        <f t="shared" si="32"/>
        <v>0</v>
      </c>
      <c r="F253" s="58" t="str">
        <f t="shared" si="30"/>
        <v/>
      </c>
    </row>
    <row r="254" spans="1:12" x14ac:dyDescent="0.2">
      <c r="A254" s="57" t="str">
        <f t="shared" ref="A254:A314" si="33">IF(LEN($B254)=4,LEFT($B254,3),IF(LEN($B254)=3,LEFT($B254,2),IF(LEN($B254)=2,LEFT($B254,1),"")))</f>
        <v>31</v>
      </c>
      <c r="B254" s="68">
        <v>315</v>
      </c>
      <c r="C254" s="57" t="s">
        <v>63</v>
      </c>
      <c r="D254" s="58">
        <f t="shared" si="31"/>
        <v>0</v>
      </c>
      <c r="E254" s="58">
        <f t="shared" si="32"/>
        <v>0</v>
      </c>
      <c r="F254" s="58" t="str">
        <f t="shared" ref="F254:F314" si="34">IF(OR(B254=1,B254=3,B254=5,B254=7,B254=9000),E254-D254,IF(OR(B254=2,B254=4,B254=6,B254=8,B254=9001),-(E254-D254),""))</f>
        <v/>
      </c>
    </row>
    <row r="255" spans="1:12" x14ac:dyDescent="0.2">
      <c r="A255" s="57" t="str">
        <f t="shared" si="33"/>
        <v>315</v>
      </c>
      <c r="B255" s="68">
        <v>3150</v>
      </c>
      <c r="C255" s="57" t="s">
        <v>64</v>
      </c>
      <c r="D255" s="58">
        <f t="shared" ref="D255:D314" si="35">IF(LEN(B255)&lt;4,SUMIF(SgNr,$B255,SgAnfBestand),SUMIF(DeKontoNr,B255,DeAnfBestand))</f>
        <v>0</v>
      </c>
      <c r="E255" s="58">
        <f t="shared" ref="E255:E314" si="36">IF(LEN(B255)&lt;4,SUMIF(SgNr,$B255,SgEndBestand),IF(B255&lt;3000,D255+SUMIF(DeKontoNr,B255,DeBuchBetrag),SUMIF(DeKontoNr,B255,DeBuchBetrag)))</f>
        <v>0</v>
      </c>
      <c r="F255" s="58" t="str">
        <f t="shared" si="34"/>
        <v/>
      </c>
    </row>
    <row r="256" spans="1:12" x14ac:dyDescent="0.2">
      <c r="A256" s="57" t="str">
        <f t="shared" si="33"/>
        <v>315</v>
      </c>
      <c r="B256" s="68">
        <v>3151</v>
      </c>
      <c r="C256" s="57" t="s">
        <v>65</v>
      </c>
      <c r="D256" s="58">
        <f t="shared" si="35"/>
        <v>0</v>
      </c>
      <c r="E256" s="58">
        <f t="shared" si="36"/>
        <v>0</v>
      </c>
      <c r="F256" s="58" t="str">
        <f t="shared" si="34"/>
        <v/>
      </c>
    </row>
    <row r="257" spans="1:6" x14ac:dyDescent="0.2">
      <c r="A257" s="57" t="str">
        <f t="shared" si="33"/>
        <v>315</v>
      </c>
      <c r="B257" s="68">
        <v>3153</v>
      </c>
      <c r="C257" s="57" t="s">
        <v>66</v>
      </c>
      <c r="D257" s="58">
        <f t="shared" si="35"/>
        <v>0</v>
      </c>
      <c r="E257" s="58">
        <f t="shared" si="36"/>
        <v>0</v>
      </c>
      <c r="F257" s="58" t="str">
        <f t="shared" si="34"/>
        <v/>
      </c>
    </row>
    <row r="258" spans="1:6" x14ac:dyDescent="0.2">
      <c r="A258" s="57" t="str">
        <f t="shared" si="33"/>
        <v>315</v>
      </c>
      <c r="B258" s="68">
        <v>3156</v>
      </c>
      <c r="C258" s="57" t="s">
        <v>67</v>
      </c>
      <c r="D258" s="58">
        <f t="shared" si="35"/>
        <v>0</v>
      </c>
      <c r="E258" s="58">
        <f t="shared" si="36"/>
        <v>0</v>
      </c>
      <c r="F258" s="58" t="str">
        <f t="shared" si="34"/>
        <v/>
      </c>
    </row>
    <row r="259" spans="1:6" x14ac:dyDescent="0.2">
      <c r="A259" s="57" t="str">
        <f t="shared" si="33"/>
        <v>315</v>
      </c>
      <c r="B259" s="68">
        <v>3158</v>
      </c>
      <c r="C259" s="57" t="s">
        <v>68</v>
      </c>
      <c r="D259" s="58">
        <f t="shared" si="35"/>
        <v>0</v>
      </c>
      <c r="E259" s="58">
        <f t="shared" si="36"/>
        <v>0</v>
      </c>
      <c r="F259" s="58" t="str">
        <f t="shared" si="34"/>
        <v/>
      </c>
    </row>
    <row r="260" spans="1:6" x14ac:dyDescent="0.2">
      <c r="A260" s="57" t="str">
        <f t="shared" si="33"/>
        <v>315</v>
      </c>
      <c r="B260" s="68">
        <v>3159</v>
      </c>
      <c r="C260" s="57" t="s">
        <v>69</v>
      </c>
      <c r="D260" s="58">
        <f t="shared" si="35"/>
        <v>0</v>
      </c>
      <c r="E260" s="58">
        <f t="shared" si="36"/>
        <v>0</v>
      </c>
      <c r="F260" s="58" t="str">
        <f t="shared" si="34"/>
        <v/>
      </c>
    </row>
    <row r="261" spans="1:6" x14ac:dyDescent="0.2">
      <c r="A261" s="57" t="str">
        <f t="shared" si="33"/>
        <v>31</v>
      </c>
      <c r="B261" s="68">
        <v>316</v>
      </c>
      <c r="C261" s="57" t="s">
        <v>914</v>
      </c>
      <c r="D261" s="58">
        <f t="shared" si="35"/>
        <v>0</v>
      </c>
      <c r="E261" s="58">
        <f t="shared" si="36"/>
        <v>0</v>
      </c>
      <c r="F261" s="58" t="str">
        <f t="shared" si="34"/>
        <v/>
      </c>
    </row>
    <row r="262" spans="1:6" x14ac:dyDescent="0.2">
      <c r="A262" s="57" t="str">
        <f t="shared" si="33"/>
        <v>316</v>
      </c>
      <c r="B262" s="68">
        <v>3160</v>
      </c>
      <c r="C262" s="57" t="s">
        <v>70</v>
      </c>
      <c r="D262" s="58">
        <f t="shared" si="35"/>
        <v>0</v>
      </c>
      <c r="E262" s="58">
        <f t="shared" si="36"/>
        <v>0</v>
      </c>
      <c r="F262" s="58" t="str">
        <f t="shared" si="34"/>
        <v/>
      </c>
    </row>
    <row r="263" spans="1:6" x14ac:dyDescent="0.2">
      <c r="A263" s="57" t="str">
        <f t="shared" si="33"/>
        <v>316</v>
      </c>
      <c r="B263" s="68">
        <v>3161</v>
      </c>
      <c r="C263" s="57" t="s">
        <v>71</v>
      </c>
      <c r="D263" s="58">
        <f t="shared" si="35"/>
        <v>0</v>
      </c>
      <c r="E263" s="58">
        <f t="shared" si="36"/>
        <v>0</v>
      </c>
      <c r="F263" s="58" t="str">
        <f t="shared" si="34"/>
        <v/>
      </c>
    </row>
    <row r="264" spans="1:6" x14ac:dyDescent="0.2">
      <c r="A264" s="57" t="str">
        <f t="shared" si="33"/>
        <v>316</v>
      </c>
      <c r="B264" s="68">
        <v>3162</v>
      </c>
      <c r="C264" s="57" t="s">
        <v>72</v>
      </c>
      <c r="D264" s="58">
        <f t="shared" si="35"/>
        <v>0</v>
      </c>
      <c r="E264" s="58">
        <f t="shared" si="36"/>
        <v>0</v>
      </c>
      <c r="F264" s="58" t="str">
        <f t="shared" si="34"/>
        <v/>
      </c>
    </row>
    <row r="265" spans="1:6" x14ac:dyDescent="0.2">
      <c r="A265" s="57" t="str">
        <f t="shared" si="33"/>
        <v>316</v>
      </c>
      <c r="B265" s="68">
        <v>3169</v>
      </c>
      <c r="C265" s="57" t="s">
        <v>73</v>
      </c>
      <c r="D265" s="58">
        <f t="shared" si="35"/>
        <v>0</v>
      </c>
      <c r="E265" s="58">
        <f t="shared" si="36"/>
        <v>0</v>
      </c>
      <c r="F265" s="58" t="str">
        <f t="shared" si="34"/>
        <v/>
      </c>
    </row>
    <row r="266" spans="1:6" x14ac:dyDescent="0.2">
      <c r="A266" s="57" t="str">
        <f t="shared" si="33"/>
        <v>31</v>
      </c>
      <c r="B266" s="68">
        <v>317</v>
      </c>
      <c r="C266" s="57" t="s">
        <v>74</v>
      </c>
      <c r="D266" s="58">
        <f t="shared" si="35"/>
        <v>0</v>
      </c>
      <c r="E266" s="58">
        <f t="shared" si="36"/>
        <v>0</v>
      </c>
      <c r="F266" s="58" t="str">
        <f t="shared" si="34"/>
        <v/>
      </c>
    </row>
    <row r="267" spans="1:6" x14ac:dyDescent="0.2">
      <c r="A267" s="57" t="str">
        <f t="shared" si="33"/>
        <v>317</v>
      </c>
      <c r="B267" s="68">
        <v>3170</v>
      </c>
      <c r="C267" s="57" t="s">
        <v>75</v>
      </c>
      <c r="D267" s="58">
        <f t="shared" si="35"/>
        <v>0</v>
      </c>
      <c r="E267" s="58">
        <f t="shared" si="36"/>
        <v>0</v>
      </c>
      <c r="F267" s="58" t="str">
        <f t="shared" si="34"/>
        <v/>
      </c>
    </row>
    <row r="268" spans="1:6" x14ac:dyDescent="0.2">
      <c r="A268" s="57" t="str">
        <f t="shared" si="33"/>
        <v>317</v>
      </c>
      <c r="B268" s="68">
        <v>3171</v>
      </c>
      <c r="C268" s="57" t="s">
        <v>76</v>
      </c>
      <c r="D268" s="58">
        <f t="shared" si="35"/>
        <v>0</v>
      </c>
      <c r="E268" s="58">
        <f t="shared" si="36"/>
        <v>0</v>
      </c>
      <c r="F268" s="58" t="str">
        <f t="shared" si="34"/>
        <v/>
      </c>
    </row>
    <row r="269" spans="1:6" x14ac:dyDescent="0.2">
      <c r="A269" s="57" t="str">
        <f t="shared" si="33"/>
        <v>31</v>
      </c>
      <c r="B269" s="68">
        <v>318</v>
      </c>
      <c r="C269" s="57" t="s">
        <v>77</v>
      </c>
      <c r="D269" s="58">
        <f t="shared" si="35"/>
        <v>0</v>
      </c>
      <c r="E269" s="58">
        <f t="shared" si="36"/>
        <v>0</v>
      </c>
      <c r="F269" s="58" t="str">
        <f t="shared" si="34"/>
        <v/>
      </c>
    </row>
    <row r="270" spans="1:6" x14ac:dyDescent="0.2">
      <c r="A270" s="57" t="str">
        <f t="shared" si="33"/>
        <v>318</v>
      </c>
      <c r="B270" s="68">
        <v>3180</v>
      </c>
      <c r="C270" s="57" t="s">
        <v>77</v>
      </c>
      <c r="D270" s="58">
        <f t="shared" si="35"/>
        <v>0</v>
      </c>
      <c r="E270" s="58">
        <f t="shared" si="36"/>
        <v>0</v>
      </c>
      <c r="F270" s="58" t="str">
        <f t="shared" si="34"/>
        <v/>
      </c>
    </row>
    <row r="271" spans="1:6" x14ac:dyDescent="0.2">
      <c r="A271" s="57" t="str">
        <f t="shared" si="33"/>
        <v>318</v>
      </c>
      <c r="B271" s="68">
        <v>3181</v>
      </c>
      <c r="C271" s="57" t="s">
        <v>78</v>
      </c>
      <c r="D271" s="58">
        <f t="shared" si="35"/>
        <v>0</v>
      </c>
      <c r="E271" s="58">
        <f t="shared" si="36"/>
        <v>0</v>
      </c>
      <c r="F271" s="58" t="str">
        <f t="shared" si="34"/>
        <v/>
      </c>
    </row>
    <row r="272" spans="1:6" ht="12" x14ac:dyDescent="0.2">
      <c r="A272" s="57" t="str">
        <f t="shared" si="33"/>
        <v>31</v>
      </c>
      <c r="B272" s="68">
        <v>319</v>
      </c>
      <c r="C272" s="123" t="s">
        <v>936</v>
      </c>
      <c r="D272" s="58">
        <f t="shared" si="35"/>
        <v>0</v>
      </c>
      <c r="E272" s="58">
        <f t="shared" si="36"/>
        <v>0</v>
      </c>
      <c r="F272" s="58" t="str">
        <f t="shared" si="34"/>
        <v/>
      </c>
    </row>
    <row r="273" spans="1:6" x14ac:dyDescent="0.2">
      <c r="A273" s="57" t="str">
        <f t="shared" si="33"/>
        <v>319</v>
      </c>
      <c r="B273" s="68">
        <v>3190</v>
      </c>
      <c r="C273" s="57" t="s">
        <v>79</v>
      </c>
      <c r="D273" s="58">
        <f t="shared" si="35"/>
        <v>0</v>
      </c>
      <c r="E273" s="58">
        <f t="shared" si="36"/>
        <v>0</v>
      </c>
      <c r="F273" s="58" t="str">
        <f t="shared" si="34"/>
        <v/>
      </c>
    </row>
    <row r="274" spans="1:6" x14ac:dyDescent="0.2">
      <c r="A274" s="57" t="str">
        <f t="shared" si="33"/>
        <v>319</v>
      </c>
      <c r="B274" s="68">
        <v>3192</v>
      </c>
      <c r="C274" s="57" t="s">
        <v>80</v>
      </c>
      <c r="D274" s="58">
        <f t="shared" si="35"/>
        <v>0</v>
      </c>
      <c r="E274" s="58">
        <f t="shared" si="36"/>
        <v>0</v>
      </c>
      <c r="F274" s="58" t="str">
        <f t="shared" si="34"/>
        <v/>
      </c>
    </row>
    <row r="275" spans="1:6" x14ac:dyDescent="0.2">
      <c r="A275" s="57" t="str">
        <f t="shared" si="33"/>
        <v>319</v>
      </c>
      <c r="B275" s="68">
        <v>3199</v>
      </c>
      <c r="C275" s="57" t="s">
        <v>81</v>
      </c>
      <c r="D275" s="58">
        <f t="shared" si="35"/>
        <v>0</v>
      </c>
      <c r="E275" s="58">
        <f t="shared" si="36"/>
        <v>0</v>
      </c>
      <c r="F275" s="58" t="str">
        <f t="shared" si="34"/>
        <v/>
      </c>
    </row>
    <row r="276" spans="1:6" x14ac:dyDescent="0.2">
      <c r="A276" s="57" t="str">
        <f t="shared" si="33"/>
        <v>3</v>
      </c>
      <c r="B276" s="68">
        <v>33</v>
      </c>
      <c r="C276" s="57" t="s">
        <v>82</v>
      </c>
      <c r="D276" s="58">
        <f t="shared" si="35"/>
        <v>0</v>
      </c>
      <c r="E276" s="58">
        <f t="shared" si="36"/>
        <v>0</v>
      </c>
      <c r="F276" s="58" t="str">
        <f t="shared" si="34"/>
        <v/>
      </c>
    </row>
    <row r="277" spans="1:6" x14ac:dyDescent="0.2">
      <c r="A277" s="57" t="str">
        <f t="shared" si="33"/>
        <v>33</v>
      </c>
      <c r="B277" s="68">
        <v>330</v>
      </c>
      <c r="C277" s="57" t="s">
        <v>516</v>
      </c>
      <c r="D277" s="58">
        <f t="shared" si="35"/>
        <v>0</v>
      </c>
      <c r="E277" s="58">
        <f t="shared" si="36"/>
        <v>0</v>
      </c>
      <c r="F277" s="58" t="str">
        <f t="shared" si="34"/>
        <v/>
      </c>
    </row>
    <row r="278" spans="1:6" x14ac:dyDescent="0.2">
      <c r="A278" s="57" t="str">
        <f t="shared" si="33"/>
        <v>330</v>
      </c>
      <c r="B278" s="68">
        <v>3300</v>
      </c>
      <c r="C278" s="57" t="s">
        <v>83</v>
      </c>
      <c r="D278" s="58">
        <f t="shared" si="35"/>
        <v>0</v>
      </c>
      <c r="E278" s="58">
        <f t="shared" si="36"/>
        <v>0</v>
      </c>
      <c r="F278" s="58" t="str">
        <f t="shared" si="34"/>
        <v/>
      </c>
    </row>
    <row r="279" spans="1:6" x14ac:dyDescent="0.2">
      <c r="A279" s="57" t="str">
        <f t="shared" si="33"/>
        <v>330</v>
      </c>
      <c r="B279" s="68">
        <v>3301</v>
      </c>
      <c r="C279" s="57" t="s">
        <v>84</v>
      </c>
      <c r="D279" s="58">
        <f t="shared" si="35"/>
        <v>0</v>
      </c>
      <c r="E279" s="58">
        <f t="shared" si="36"/>
        <v>0</v>
      </c>
      <c r="F279" s="58" t="str">
        <f t="shared" si="34"/>
        <v/>
      </c>
    </row>
    <row r="280" spans="1:6" x14ac:dyDescent="0.2">
      <c r="A280" s="57" t="str">
        <f t="shared" si="33"/>
        <v>33</v>
      </c>
      <c r="B280" s="68">
        <v>332</v>
      </c>
      <c r="C280" s="57" t="s">
        <v>85</v>
      </c>
      <c r="D280" s="58">
        <f t="shared" si="35"/>
        <v>0</v>
      </c>
      <c r="E280" s="58">
        <f t="shared" si="36"/>
        <v>0</v>
      </c>
      <c r="F280" s="58" t="str">
        <f t="shared" si="34"/>
        <v/>
      </c>
    </row>
    <row r="281" spans="1:6" x14ac:dyDescent="0.2">
      <c r="A281" s="57" t="str">
        <f t="shared" si="33"/>
        <v>332</v>
      </c>
      <c r="B281" s="68">
        <v>3320</v>
      </c>
      <c r="C281" s="57" t="s">
        <v>86</v>
      </c>
      <c r="D281" s="58">
        <f t="shared" si="35"/>
        <v>0</v>
      </c>
      <c r="E281" s="58">
        <f t="shared" si="36"/>
        <v>0</v>
      </c>
      <c r="F281" s="58" t="str">
        <f t="shared" si="34"/>
        <v/>
      </c>
    </row>
    <row r="282" spans="1:6" x14ac:dyDescent="0.2">
      <c r="A282" s="57" t="str">
        <f t="shared" si="33"/>
        <v>332</v>
      </c>
      <c r="B282" s="68">
        <v>3321</v>
      </c>
      <c r="C282" s="57" t="s">
        <v>87</v>
      </c>
      <c r="D282" s="58">
        <f t="shared" si="35"/>
        <v>0</v>
      </c>
      <c r="E282" s="58">
        <f t="shared" si="36"/>
        <v>0</v>
      </c>
      <c r="F282" s="58" t="str">
        <f t="shared" si="34"/>
        <v/>
      </c>
    </row>
    <row r="283" spans="1:6" x14ac:dyDescent="0.2">
      <c r="A283" s="57" t="str">
        <f t="shared" si="33"/>
        <v>3</v>
      </c>
      <c r="B283" s="68">
        <v>34</v>
      </c>
      <c r="C283" s="57" t="s">
        <v>89</v>
      </c>
      <c r="D283" s="58">
        <f t="shared" si="35"/>
        <v>0</v>
      </c>
      <c r="E283" s="58">
        <f t="shared" si="36"/>
        <v>0</v>
      </c>
      <c r="F283" s="58" t="str">
        <f t="shared" si="34"/>
        <v/>
      </c>
    </row>
    <row r="284" spans="1:6" x14ac:dyDescent="0.2">
      <c r="A284" s="57" t="str">
        <f t="shared" si="33"/>
        <v>34</v>
      </c>
      <c r="B284" s="68">
        <v>340</v>
      </c>
      <c r="C284" s="57" t="s">
        <v>90</v>
      </c>
      <c r="D284" s="58">
        <f t="shared" si="35"/>
        <v>0</v>
      </c>
      <c r="E284" s="58">
        <f t="shared" si="36"/>
        <v>0</v>
      </c>
      <c r="F284" s="58" t="str">
        <f t="shared" si="34"/>
        <v/>
      </c>
    </row>
    <row r="285" spans="1:6" x14ac:dyDescent="0.2">
      <c r="A285" s="57" t="str">
        <f t="shared" si="33"/>
        <v>340</v>
      </c>
      <c r="B285" s="68">
        <v>3400</v>
      </c>
      <c r="C285" s="57" t="s">
        <v>91</v>
      </c>
      <c r="D285" s="58">
        <f t="shared" si="35"/>
        <v>0</v>
      </c>
      <c r="E285" s="58">
        <f t="shared" si="36"/>
        <v>0</v>
      </c>
      <c r="F285" s="58" t="str">
        <f t="shared" si="34"/>
        <v/>
      </c>
    </row>
    <row r="286" spans="1:6" x14ac:dyDescent="0.2">
      <c r="A286" s="57" t="str">
        <f t="shared" si="33"/>
        <v>340</v>
      </c>
      <c r="B286" s="68">
        <v>3401</v>
      </c>
      <c r="C286" s="57" t="s">
        <v>909</v>
      </c>
      <c r="D286" s="58">
        <f t="shared" si="35"/>
        <v>0</v>
      </c>
      <c r="E286" s="58">
        <f t="shared" si="36"/>
        <v>0</v>
      </c>
      <c r="F286" s="58" t="str">
        <f t="shared" si="34"/>
        <v/>
      </c>
    </row>
    <row r="287" spans="1:6" x14ac:dyDescent="0.2">
      <c r="A287" s="57" t="str">
        <f t="shared" si="33"/>
        <v>340</v>
      </c>
      <c r="B287" s="68">
        <v>3409</v>
      </c>
      <c r="C287" s="57" t="s">
        <v>92</v>
      </c>
      <c r="D287" s="58">
        <f t="shared" si="35"/>
        <v>0</v>
      </c>
      <c r="E287" s="58">
        <f t="shared" si="36"/>
        <v>0</v>
      </c>
      <c r="F287" s="58" t="str">
        <f t="shared" si="34"/>
        <v/>
      </c>
    </row>
    <row r="288" spans="1:6" ht="12" x14ac:dyDescent="0.2">
      <c r="A288" s="57" t="str">
        <f t="shared" si="33"/>
        <v>34</v>
      </c>
      <c r="B288" s="68">
        <v>341</v>
      </c>
      <c r="C288" s="123" t="s">
        <v>937</v>
      </c>
      <c r="D288" s="58">
        <f t="shared" si="35"/>
        <v>0</v>
      </c>
      <c r="E288" s="58">
        <f t="shared" si="36"/>
        <v>0</v>
      </c>
      <c r="F288" s="58" t="str">
        <f t="shared" si="34"/>
        <v/>
      </c>
    </row>
    <row r="289" spans="1:6" ht="12" x14ac:dyDescent="0.2">
      <c r="A289" s="57" t="str">
        <f t="shared" si="33"/>
        <v>341</v>
      </c>
      <c r="B289" s="68">
        <v>3410</v>
      </c>
      <c r="C289" s="123" t="s">
        <v>938</v>
      </c>
      <c r="D289" s="58">
        <f t="shared" si="35"/>
        <v>0</v>
      </c>
      <c r="E289" s="58">
        <f t="shared" si="36"/>
        <v>0</v>
      </c>
      <c r="F289" s="58" t="str">
        <f t="shared" si="34"/>
        <v/>
      </c>
    </row>
    <row r="290" spans="1:6" x14ac:dyDescent="0.2">
      <c r="A290" s="57" t="str">
        <f t="shared" si="33"/>
        <v>341</v>
      </c>
      <c r="B290" s="68">
        <v>3411</v>
      </c>
      <c r="C290" s="117" t="s">
        <v>985</v>
      </c>
      <c r="D290" s="58">
        <f t="shared" si="35"/>
        <v>0</v>
      </c>
      <c r="E290" s="58">
        <f t="shared" si="36"/>
        <v>0</v>
      </c>
      <c r="F290" s="58" t="str">
        <f t="shared" si="34"/>
        <v/>
      </c>
    </row>
    <row r="291" spans="1:6" x14ac:dyDescent="0.2">
      <c r="A291" s="57" t="str">
        <f t="shared" si="33"/>
        <v>341</v>
      </c>
      <c r="B291" s="68">
        <v>3419</v>
      </c>
      <c r="C291" s="117" t="s">
        <v>986</v>
      </c>
      <c r="D291" s="58">
        <f t="shared" si="35"/>
        <v>0</v>
      </c>
      <c r="E291" s="58">
        <f t="shared" si="36"/>
        <v>0</v>
      </c>
      <c r="F291" s="58" t="str">
        <f t="shared" si="34"/>
        <v/>
      </c>
    </row>
    <row r="292" spans="1:6" x14ac:dyDescent="0.2">
      <c r="A292" s="57" t="str">
        <f t="shared" si="33"/>
        <v>34</v>
      </c>
      <c r="B292" s="68">
        <v>342</v>
      </c>
      <c r="C292" s="57" t="s">
        <v>93</v>
      </c>
      <c r="D292" s="58">
        <f t="shared" si="35"/>
        <v>0</v>
      </c>
      <c r="E292" s="58">
        <f t="shared" si="36"/>
        <v>0</v>
      </c>
      <c r="F292" s="58" t="str">
        <f t="shared" si="34"/>
        <v/>
      </c>
    </row>
    <row r="293" spans="1:6" x14ac:dyDescent="0.2">
      <c r="A293" s="57" t="str">
        <f t="shared" si="33"/>
        <v>342</v>
      </c>
      <c r="B293" s="68">
        <v>3420</v>
      </c>
      <c r="C293" s="57" t="s">
        <v>94</v>
      </c>
      <c r="D293" s="58">
        <f t="shared" si="35"/>
        <v>0</v>
      </c>
      <c r="E293" s="58">
        <f t="shared" si="36"/>
        <v>0</v>
      </c>
      <c r="F293" s="58" t="str">
        <f t="shared" si="34"/>
        <v/>
      </c>
    </row>
    <row r="294" spans="1:6" x14ac:dyDescent="0.2">
      <c r="A294" s="57" t="str">
        <f t="shared" si="33"/>
        <v>34</v>
      </c>
      <c r="B294" s="68">
        <v>343</v>
      </c>
      <c r="C294" s="57" t="s">
        <v>95</v>
      </c>
      <c r="D294" s="58">
        <f t="shared" si="35"/>
        <v>0</v>
      </c>
      <c r="E294" s="58">
        <f t="shared" si="36"/>
        <v>0</v>
      </c>
      <c r="F294" s="58" t="str">
        <f t="shared" si="34"/>
        <v/>
      </c>
    </row>
    <row r="295" spans="1:6" x14ac:dyDescent="0.2">
      <c r="A295" s="57" t="str">
        <f t="shared" si="33"/>
        <v>343</v>
      </c>
      <c r="B295" s="68">
        <v>3430</v>
      </c>
      <c r="C295" s="57" t="s">
        <v>96</v>
      </c>
      <c r="D295" s="58">
        <f t="shared" si="35"/>
        <v>0</v>
      </c>
      <c r="E295" s="58">
        <f t="shared" si="36"/>
        <v>0</v>
      </c>
      <c r="F295" s="58" t="str">
        <f t="shared" si="34"/>
        <v/>
      </c>
    </row>
    <row r="296" spans="1:6" x14ac:dyDescent="0.2">
      <c r="A296" s="57" t="str">
        <f t="shared" si="33"/>
        <v>343</v>
      </c>
      <c r="B296" s="68">
        <v>3431</v>
      </c>
      <c r="C296" s="57" t="s">
        <v>97</v>
      </c>
      <c r="D296" s="58">
        <f t="shared" si="35"/>
        <v>0</v>
      </c>
      <c r="E296" s="58">
        <f t="shared" si="36"/>
        <v>0</v>
      </c>
      <c r="F296" s="58" t="str">
        <f t="shared" si="34"/>
        <v/>
      </c>
    </row>
    <row r="297" spans="1:6" x14ac:dyDescent="0.2">
      <c r="A297" s="57" t="str">
        <f t="shared" si="33"/>
        <v>343</v>
      </c>
      <c r="B297" s="68">
        <v>3439</v>
      </c>
      <c r="C297" s="57" t="s">
        <v>98</v>
      </c>
      <c r="D297" s="58">
        <f t="shared" si="35"/>
        <v>0</v>
      </c>
      <c r="E297" s="58">
        <f t="shared" si="36"/>
        <v>0</v>
      </c>
      <c r="F297" s="58" t="str">
        <f t="shared" si="34"/>
        <v/>
      </c>
    </row>
    <row r="298" spans="1:6" x14ac:dyDescent="0.2">
      <c r="A298" s="57" t="str">
        <f t="shared" si="33"/>
        <v>34</v>
      </c>
      <c r="B298" s="68">
        <v>344</v>
      </c>
      <c r="C298" s="57" t="s">
        <v>99</v>
      </c>
      <c r="D298" s="58">
        <f t="shared" si="35"/>
        <v>0</v>
      </c>
      <c r="E298" s="58">
        <f t="shared" si="36"/>
        <v>0</v>
      </c>
      <c r="F298" s="58" t="str">
        <f t="shared" si="34"/>
        <v/>
      </c>
    </row>
    <row r="299" spans="1:6" x14ac:dyDescent="0.2">
      <c r="A299" s="57" t="str">
        <f t="shared" si="33"/>
        <v>344</v>
      </c>
      <c r="B299" s="68">
        <v>3440</v>
      </c>
      <c r="C299" s="57" t="s">
        <v>921</v>
      </c>
      <c r="D299" s="58">
        <f t="shared" si="35"/>
        <v>0</v>
      </c>
      <c r="E299" s="58">
        <f t="shared" si="36"/>
        <v>0</v>
      </c>
      <c r="F299" s="58" t="str">
        <f t="shared" si="34"/>
        <v/>
      </c>
    </row>
    <row r="300" spans="1:6" x14ac:dyDescent="0.2">
      <c r="A300" s="57" t="str">
        <f t="shared" si="33"/>
        <v>344</v>
      </c>
      <c r="B300" s="68">
        <v>3441</v>
      </c>
      <c r="C300" s="117" t="s">
        <v>987</v>
      </c>
      <c r="D300" s="58">
        <f t="shared" si="35"/>
        <v>0</v>
      </c>
      <c r="E300" s="58">
        <f t="shared" si="36"/>
        <v>0</v>
      </c>
      <c r="F300" s="58" t="str">
        <f t="shared" si="34"/>
        <v/>
      </c>
    </row>
    <row r="301" spans="1:6" ht="12" x14ac:dyDescent="0.2">
      <c r="A301" s="57" t="str">
        <f t="shared" si="33"/>
        <v>34</v>
      </c>
      <c r="B301" s="68">
        <v>349</v>
      </c>
      <c r="C301" s="123" t="s">
        <v>939</v>
      </c>
      <c r="D301" s="58">
        <f t="shared" si="35"/>
        <v>0</v>
      </c>
      <c r="E301" s="58">
        <f t="shared" si="36"/>
        <v>0</v>
      </c>
      <c r="F301" s="58" t="str">
        <f t="shared" si="34"/>
        <v/>
      </c>
    </row>
    <row r="302" spans="1:6" x14ac:dyDescent="0.2">
      <c r="A302" s="57" t="str">
        <f t="shared" si="33"/>
        <v>349</v>
      </c>
      <c r="B302" s="68">
        <v>3499</v>
      </c>
      <c r="C302" s="123" t="s">
        <v>100</v>
      </c>
      <c r="D302" s="58">
        <f t="shared" si="35"/>
        <v>0</v>
      </c>
      <c r="E302" s="58">
        <f t="shared" si="36"/>
        <v>0</v>
      </c>
      <c r="F302" s="58" t="str">
        <f t="shared" si="34"/>
        <v/>
      </c>
    </row>
    <row r="303" spans="1:6" ht="12" x14ac:dyDescent="0.2">
      <c r="A303" s="57" t="str">
        <f t="shared" si="33"/>
        <v>3</v>
      </c>
      <c r="B303" s="68">
        <v>35</v>
      </c>
      <c r="C303" s="123" t="s">
        <v>940</v>
      </c>
      <c r="D303" s="58">
        <f t="shared" si="35"/>
        <v>0</v>
      </c>
      <c r="E303" s="58">
        <f t="shared" si="36"/>
        <v>0</v>
      </c>
      <c r="F303" s="58" t="str">
        <f t="shared" si="34"/>
        <v/>
      </c>
    </row>
    <row r="304" spans="1:6" x14ac:dyDescent="0.2">
      <c r="A304" s="57" t="str">
        <f t="shared" si="33"/>
        <v>35</v>
      </c>
      <c r="B304" s="68">
        <v>350</v>
      </c>
      <c r="C304" s="123" t="s">
        <v>941</v>
      </c>
      <c r="D304" s="58">
        <f t="shared" si="35"/>
        <v>0</v>
      </c>
      <c r="E304" s="58">
        <f t="shared" si="36"/>
        <v>0</v>
      </c>
      <c r="F304" s="58" t="str">
        <f t="shared" si="34"/>
        <v/>
      </c>
    </row>
    <row r="305" spans="1:6" ht="12" x14ac:dyDescent="0.2">
      <c r="A305" s="57" t="str">
        <f t="shared" si="33"/>
        <v>350</v>
      </c>
      <c r="B305" s="68">
        <v>3501</v>
      </c>
      <c r="C305" s="123" t="s">
        <v>942</v>
      </c>
      <c r="D305" s="58">
        <f t="shared" si="35"/>
        <v>0</v>
      </c>
      <c r="E305" s="58">
        <f t="shared" si="36"/>
        <v>0</v>
      </c>
      <c r="F305" s="58" t="str">
        <f t="shared" si="34"/>
        <v/>
      </c>
    </row>
    <row r="306" spans="1:6" ht="12" x14ac:dyDescent="0.2">
      <c r="A306" s="57" t="str">
        <f t="shared" si="33"/>
        <v>350</v>
      </c>
      <c r="B306" s="68">
        <v>3502</v>
      </c>
      <c r="C306" s="123" t="s">
        <v>943</v>
      </c>
      <c r="D306" s="58">
        <f t="shared" si="35"/>
        <v>0</v>
      </c>
      <c r="E306" s="58">
        <f t="shared" si="36"/>
        <v>0</v>
      </c>
      <c r="F306" s="58" t="str">
        <f t="shared" ref="F306" si="37">IF(OR(B306=1,B306=3,B306=5,B306=7,B306=9000),E306-D306,IF(OR(B306=2,B306=4,B306=6,B306=8,B306=9001),-(E306-D306),""))</f>
        <v/>
      </c>
    </row>
    <row r="307" spans="1:6" ht="12" x14ac:dyDescent="0.2">
      <c r="A307" s="57" t="str">
        <f t="shared" si="33"/>
        <v>35</v>
      </c>
      <c r="B307" s="68">
        <v>351</v>
      </c>
      <c r="C307" s="123" t="s">
        <v>944</v>
      </c>
      <c r="D307" s="58">
        <f t="shared" si="35"/>
        <v>0</v>
      </c>
      <c r="E307" s="58">
        <f t="shared" si="36"/>
        <v>0</v>
      </c>
      <c r="F307" s="58" t="str">
        <f t="shared" si="34"/>
        <v/>
      </c>
    </row>
    <row r="308" spans="1:6" ht="12" x14ac:dyDescent="0.2">
      <c r="A308" s="57" t="str">
        <f t="shared" si="33"/>
        <v>351</v>
      </c>
      <c r="B308" s="68">
        <v>3510</v>
      </c>
      <c r="C308" s="123" t="s">
        <v>945</v>
      </c>
      <c r="D308" s="58">
        <f t="shared" si="35"/>
        <v>0</v>
      </c>
      <c r="E308" s="58">
        <f t="shared" si="36"/>
        <v>0</v>
      </c>
      <c r="F308" s="58" t="str">
        <f t="shared" si="34"/>
        <v/>
      </c>
    </row>
    <row r="309" spans="1:6" ht="12" x14ac:dyDescent="0.2">
      <c r="A309" s="57" t="str">
        <f t="shared" si="33"/>
        <v>351</v>
      </c>
      <c r="B309" s="68">
        <v>3511</v>
      </c>
      <c r="C309" s="123" t="s">
        <v>946</v>
      </c>
      <c r="D309" s="58">
        <f t="shared" si="35"/>
        <v>0</v>
      </c>
      <c r="E309" s="58">
        <f t="shared" si="36"/>
        <v>0</v>
      </c>
      <c r="F309" s="58" t="str">
        <f t="shared" si="34"/>
        <v/>
      </c>
    </row>
    <row r="310" spans="1:6" x14ac:dyDescent="0.2">
      <c r="A310" s="57" t="str">
        <f t="shared" si="33"/>
        <v>3</v>
      </c>
      <c r="B310" s="68">
        <v>36</v>
      </c>
      <c r="C310" s="57" t="s">
        <v>101</v>
      </c>
      <c r="D310" s="58">
        <f t="shared" si="35"/>
        <v>0</v>
      </c>
      <c r="E310" s="58">
        <f t="shared" si="36"/>
        <v>0</v>
      </c>
      <c r="F310" s="58" t="str">
        <f t="shared" si="34"/>
        <v/>
      </c>
    </row>
    <row r="311" spans="1:6" x14ac:dyDescent="0.2">
      <c r="A311" s="57" t="str">
        <f t="shared" si="33"/>
        <v>36</v>
      </c>
      <c r="B311" s="68">
        <v>360</v>
      </c>
      <c r="C311" s="57" t="s">
        <v>102</v>
      </c>
      <c r="D311" s="58">
        <f t="shared" si="35"/>
        <v>0</v>
      </c>
      <c r="E311" s="58">
        <f t="shared" si="36"/>
        <v>0</v>
      </c>
      <c r="F311" s="58" t="str">
        <f t="shared" si="34"/>
        <v/>
      </c>
    </row>
    <row r="312" spans="1:6" x14ac:dyDescent="0.2">
      <c r="A312" s="57" t="str">
        <f t="shared" si="33"/>
        <v>360</v>
      </c>
      <c r="B312" s="68">
        <v>3600</v>
      </c>
      <c r="C312" s="117" t="s">
        <v>869</v>
      </c>
      <c r="D312" s="58">
        <f t="shared" si="35"/>
        <v>0</v>
      </c>
      <c r="E312" s="58">
        <f t="shared" si="36"/>
        <v>0</v>
      </c>
      <c r="F312" s="58" t="str">
        <f t="shared" si="34"/>
        <v/>
      </c>
    </row>
    <row r="313" spans="1:6" x14ac:dyDescent="0.2">
      <c r="A313" s="57" t="str">
        <f t="shared" si="33"/>
        <v>360</v>
      </c>
      <c r="B313" s="68">
        <v>3601</v>
      </c>
      <c r="C313" s="57" t="s">
        <v>103</v>
      </c>
      <c r="D313" s="58">
        <f t="shared" si="35"/>
        <v>0</v>
      </c>
      <c r="E313" s="58">
        <f t="shared" si="36"/>
        <v>0</v>
      </c>
      <c r="F313" s="58" t="str">
        <f t="shared" si="34"/>
        <v/>
      </c>
    </row>
    <row r="314" spans="1:6" x14ac:dyDescent="0.2">
      <c r="A314" s="57" t="str">
        <f t="shared" si="33"/>
        <v>360</v>
      </c>
      <c r="B314" s="68">
        <v>3602</v>
      </c>
      <c r="C314" s="117" t="s">
        <v>870</v>
      </c>
      <c r="D314" s="58">
        <f t="shared" si="35"/>
        <v>0</v>
      </c>
      <c r="E314" s="58">
        <f t="shared" si="36"/>
        <v>0</v>
      </c>
      <c r="F314" s="58" t="str">
        <f t="shared" si="34"/>
        <v/>
      </c>
    </row>
    <row r="315" spans="1:6" x14ac:dyDescent="0.2">
      <c r="A315" s="57" t="str">
        <f t="shared" ref="A315:A377" si="38">IF(LEN($B315)=4,LEFT($B315,3),IF(LEN($B315)=3,LEFT($B315,2),IF(LEN($B315)=2,LEFT($B315,1),"")))</f>
        <v>360</v>
      </c>
      <c r="B315" s="68">
        <v>3603</v>
      </c>
      <c r="C315" s="117" t="s">
        <v>104</v>
      </c>
      <c r="D315" s="58">
        <f t="shared" ref="D315:D376" si="39">IF(LEN(B315)&lt;4,SUMIF(SgNr,$B315,SgAnfBestand),SUMIF(DeKontoNr,B315,DeAnfBestand))</f>
        <v>0</v>
      </c>
      <c r="E315" s="58">
        <f t="shared" ref="E315:E376" si="40">IF(LEN(B315)&lt;4,SUMIF(SgNr,$B315,SgEndBestand),IF(B315&lt;3000,D315+SUMIF(DeKontoNr,B315,DeBuchBetrag),SUMIF(DeKontoNr,B315,DeBuchBetrag)))</f>
        <v>0</v>
      </c>
      <c r="F315" s="58" t="str">
        <f t="shared" ref="F315:F377" si="41">IF(OR(B315=1,B315=3,B315=5,B315=7,B315=9000),E315-D315,IF(OR(B315=2,B315=4,B315=6,B315=8,B315=9001),-(E315-D315),""))</f>
        <v/>
      </c>
    </row>
    <row r="316" spans="1:6" x14ac:dyDescent="0.2">
      <c r="A316" s="57" t="str">
        <f t="shared" si="38"/>
        <v>360</v>
      </c>
      <c r="B316" s="68">
        <v>3604</v>
      </c>
      <c r="C316" s="117" t="s">
        <v>105</v>
      </c>
      <c r="D316" s="58">
        <f t="shared" si="39"/>
        <v>0</v>
      </c>
      <c r="E316" s="58">
        <f t="shared" si="40"/>
        <v>0</v>
      </c>
      <c r="F316" s="58" t="str">
        <f t="shared" si="41"/>
        <v/>
      </c>
    </row>
    <row r="317" spans="1:6" x14ac:dyDescent="0.2">
      <c r="A317" s="57" t="str">
        <f t="shared" si="38"/>
        <v>36</v>
      </c>
      <c r="B317" s="68">
        <v>361</v>
      </c>
      <c r="C317" s="117" t="s">
        <v>106</v>
      </c>
      <c r="D317" s="58">
        <f t="shared" si="39"/>
        <v>0</v>
      </c>
      <c r="E317" s="58">
        <f t="shared" si="40"/>
        <v>0</v>
      </c>
      <c r="F317" s="58" t="str">
        <f t="shared" si="41"/>
        <v/>
      </c>
    </row>
    <row r="318" spans="1:6" x14ac:dyDescent="0.2">
      <c r="A318" s="57" t="str">
        <f t="shared" si="38"/>
        <v>361</v>
      </c>
      <c r="B318" s="68">
        <v>3610</v>
      </c>
      <c r="C318" s="117" t="s">
        <v>871</v>
      </c>
      <c r="D318" s="58">
        <f t="shared" si="39"/>
        <v>0</v>
      </c>
      <c r="E318" s="58">
        <f t="shared" si="40"/>
        <v>0</v>
      </c>
      <c r="F318" s="58" t="str">
        <f t="shared" si="41"/>
        <v/>
      </c>
    </row>
    <row r="319" spans="1:6" x14ac:dyDescent="0.2">
      <c r="A319" s="57" t="str">
        <f t="shared" si="38"/>
        <v>361</v>
      </c>
      <c r="B319" s="68">
        <v>3611</v>
      </c>
      <c r="C319" s="117" t="s">
        <v>107</v>
      </c>
      <c r="D319" s="58">
        <f t="shared" si="39"/>
        <v>0</v>
      </c>
      <c r="E319" s="58">
        <f t="shared" si="40"/>
        <v>0</v>
      </c>
      <c r="F319" s="58" t="str">
        <f t="shared" si="41"/>
        <v/>
      </c>
    </row>
    <row r="320" spans="1:6" x14ac:dyDescent="0.2">
      <c r="A320" s="57" t="str">
        <f t="shared" si="38"/>
        <v>361</v>
      </c>
      <c r="B320" s="68">
        <v>3612</v>
      </c>
      <c r="C320" s="117" t="s">
        <v>872</v>
      </c>
      <c r="D320" s="58">
        <f t="shared" si="39"/>
        <v>0</v>
      </c>
      <c r="E320" s="58">
        <f t="shared" si="40"/>
        <v>0</v>
      </c>
      <c r="F320" s="58" t="str">
        <f t="shared" si="41"/>
        <v/>
      </c>
    </row>
    <row r="321" spans="1:6" x14ac:dyDescent="0.2">
      <c r="A321" s="57" t="str">
        <f t="shared" si="38"/>
        <v>361</v>
      </c>
      <c r="B321" s="68">
        <v>3613</v>
      </c>
      <c r="C321" s="117" t="s">
        <v>108</v>
      </c>
      <c r="D321" s="58">
        <f t="shared" si="39"/>
        <v>0</v>
      </c>
      <c r="E321" s="58">
        <f t="shared" si="40"/>
        <v>0</v>
      </c>
      <c r="F321" s="58" t="str">
        <f t="shared" si="41"/>
        <v/>
      </c>
    </row>
    <row r="322" spans="1:6" x14ac:dyDescent="0.2">
      <c r="A322" s="57" t="str">
        <f t="shared" si="38"/>
        <v>361</v>
      </c>
      <c r="B322" s="68">
        <v>3614</v>
      </c>
      <c r="C322" s="117" t="s">
        <v>109</v>
      </c>
      <c r="D322" s="58">
        <f t="shared" si="39"/>
        <v>0</v>
      </c>
      <c r="E322" s="58">
        <f t="shared" si="40"/>
        <v>0</v>
      </c>
      <c r="F322" s="58" t="str">
        <f t="shared" si="41"/>
        <v/>
      </c>
    </row>
    <row r="323" spans="1:6" x14ac:dyDescent="0.2">
      <c r="A323" s="57" t="str">
        <f t="shared" si="38"/>
        <v>36</v>
      </c>
      <c r="B323" s="68">
        <v>362</v>
      </c>
      <c r="C323" s="117" t="s">
        <v>110</v>
      </c>
      <c r="D323" s="58">
        <f t="shared" si="39"/>
        <v>0</v>
      </c>
      <c r="E323" s="58">
        <f t="shared" si="40"/>
        <v>0</v>
      </c>
      <c r="F323" s="58" t="str">
        <f t="shared" si="41"/>
        <v/>
      </c>
    </row>
    <row r="324" spans="1:6" x14ac:dyDescent="0.2">
      <c r="A324" s="57" t="str">
        <f t="shared" si="38"/>
        <v>362</v>
      </c>
      <c r="B324" s="68">
        <v>3621</v>
      </c>
      <c r="C324" s="117" t="s">
        <v>111</v>
      </c>
      <c r="D324" s="58">
        <f t="shared" si="39"/>
        <v>0</v>
      </c>
      <c r="E324" s="58">
        <f t="shared" si="40"/>
        <v>0</v>
      </c>
      <c r="F324" s="58" t="str">
        <f t="shared" si="41"/>
        <v/>
      </c>
    </row>
    <row r="325" spans="1:6" x14ac:dyDescent="0.2">
      <c r="A325" s="57" t="str">
        <f t="shared" si="38"/>
        <v>36</v>
      </c>
      <c r="B325" s="68">
        <v>363</v>
      </c>
      <c r="C325" s="117" t="s">
        <v>112</v>
      </c>
      <c r="D325" s="58">
        <f t="shared" si="39"/>
        <v>0</v>
      </c>
      <c r="E325" s="58">
        <f t="shared" si="40"/>
        <v>0</v>
      </c>
      <c r="F325" s="58" t="str">
        <f t="shared" si="41"/>
        <v/>
      </c>
    </row>
    <row r="326" spans="1:6" x14ac:dyDescent="0.2">
      <c r="A326" s="57" t="str">
        <f t="shared" si="38"/>
        <v>363</v>
      </c>
      <c r="B326" s="68">
        <v>3630</v>
      </c>
      <c r="C326" s="117" t="s">
        <v>113</v>
      </c>
      <c r="D326" s="58">
        <f t="shared" si="39"/>
        <v>0</v>
      </c>
      <c r="E326" s="58">
        <f t="shared" si="40"/>
        <v>0</v>
      </c>
      <c r="F326" s="58" t="str">
        <f t="shared" si="41"/>
        <v/>
      </c>
    </row>
    <row r="327" spans="1:6" x14ac:dyDescent="0.2">
      <c r="A327" s="57" t="str">
        <f t="shared" si="38"/>
        <v>363</v>
      </c>
      <c r="B327" s="68">
        <v>3631</v>
      </c>
      <c r="C327" s="117" t="s">
        <v>114</v>
      </c>
      <c r="D327" s="58">
        <f t="shared" si="39"/>
        <v>0</v>
      </c>
      <c r="E327" s="58">
        <f t="shared" si="40"/>
        <v>0</v>
      </c>
      <c r="F327" s="58" t="str">
        <f t="shared" si="41"/>
        <v/>
      </c>
    </row>
    <row r="328" spans="1:6" x14ac:dyDescent="0.2">
      <c r="A328" s="57" t="str">
        <f t="shared" si="38"/>
        <v>363</v>
      </c>
      <c r="B328" s="68">
        <v>3632</v>
      </c>
      <c r="C328" s="117" t="s">
        <v>873</v>
      </c>
      <c r="D328" s="58">
        <f t="shared" si="39"/>
        <v>0</v>
      </c>
      <c r="E328" s="58">
        <f t="shared" si="40"/>
        <v>0</v>
      </c>
      <c r="F328" s="58" t="str">
        <f t="shared" si="41"/>
        <v/>
      </c>
    </row>
    <row r="329" spans="1:6" x14ac:dyDescent="0.2">
      <c r="A329" s="57" t="str">
        <f t="shared" si="38"/>
        <v>363</v>
      </c>
      <c r="B329" s="68">
        <v>3633</v>
      </c>
      <c r="C329" s="57" t="s">
        <v>115</v>
      </c>
      <c r="D329" s="58">
        <f t="shared" si="39"/>
        <v>0</v>
      </c>
      <c r="E329" s="58">
        <f t="shared" si="40"/>
        <v>0</v>
      </c>
      <c r="F329" s="58" t="str">
        <f t="shared" si="41"/>
        <v/>
      </c>
    </row>
    <row r="330" spans="1:6" x14ac:dyDescent="0.2">
      <c r="A330" s="57" t="str">
        <f t="shared" si="38"/>
        <v>363</v>
      </c>
      <c r="B330" s="68">
        <v>3634</v>
      </c>
      <c r="C330" s="57" t="s">
        <v>116</v>
      </c>
      <c r="D330" s="58">
        <f t="shared" si="39"/>
        <v>0</v>
      </c>
      <c r="E330" s="58">
        <f t="shared" si="40"/>
        <v>0</v>
      </c>
      <c r="F330" s="58" t="str">
        <f t="shared" si="41"/>
        <v/>
      </c>
    </row>
    <row r="331" spans="1:6" x14ac:dyDescent="0.2">
      <c r="A331" s="57" t="str">
        <f t="shared" si="38"/>
        <v>363</v>
      </c>
      <c r="B331" s="68">
        <v>3635</v>
      </c>
      <c r="C331" s="57" t="s">
        <v>117</v>
      </c>
      <c r="D331" s="58">
        <f t="shared" si="39"/>
        <v>0</v>
      </c>
      <c r="E331" s="58">
        <f t="shared" si="40"/>
        <v>0</v>
      </c>
      <c r="F331" s="58" t="str">
        <f t="shared" si="41"/>
        <v/>
      </c>
    </row>
    <row r="332" spans="1:6" x14ac:dyDescent="0.2">
      <c r="A332" s="57" t="str">
        <f t="shared" si="38"/>
        <v>363</v>
      </c>
      <c r="B332" s="68">
        <v>3636</v>
      </c>
      <c r="C332" s="57" t="s">
        <v>118</v>
      </c>
      <c r="D332" s="58">
        <f t="shared" si="39"/>
        <v>0</v>
      </c>
      <c r="E332" s="58">
        <f t="shared" si="40"/>
        <v>0</v>
      </c>
      <c r="F332" s="58" t="str">
        <f t="shared" si="41"/>
        <v/>
      </c>
    </row>
    <row r="333" spans="1:6" x14ac:dyDescent="0.2">
      <c r="A333" s="57" t="str">
        <f t="shared" si="38"/>
        <v>363</v>
      </c>
      <c r="B333" s="68">
        <v>3637</v>
      </c>
      <c r="C333" s="57" t="s">
        <v>119</v>
      </c>
      <c r="D333" s="58">
        <f t="shared" si="39"/>
        <v>0</v>
      </c>
      <c r="E333" s="58">
        <f t="shared" si="40"/>
        <v>0</v>
      </c>
      <c r="F333" s="58" t="str">
        <f t="shared" si="41"/>
        <v/>
      </c>
    </row>
    <row r="334" spans="1:6" x14ac:dyDescent="0.2">
      <c r="A334" s="57" t="str">
        <f t="shared" si="38"/>
        <v>363</v>
      </c>
      <c r="B334" s="68">
        <v>3638</v>
      </c>
      <c r="C334" s="57" t="s">
        <v>120</v>
      </c>
      <c r="D334" s="58">
        <f t="shared" si="39"/>
        <v>0</v>
      </c>
      <c r="E334" s="58">
        <f t="shared" si="40"/>
        <v>0</v>
      </c>
      <c r="F334" s="58" t="str">
        <f t="shared" si="41"/>
        <v/>
      </c>
    </row>
    <row r="335" spans="1:6" x14ac:dyDescent="0.2">
      <c r="A335" s="57" t="str">
        <f t="shared" si="38"/>
        <v>36</v>
      </c>
      <c r="B335" s="68">
        <v>364</v>
      </c>
      <c r="C335" s="57" t="s">
        <v>121</v>
      </c>
      <c r="D335" s="58">
        <f t="shared" si="39"/>
        <v>0</v>
      </c>
      <c r="E335" s="58">
        <f t="shared" si="40"/>
        <v>0</v>
      </c>
      <c r="F335" s="58" t="str">
        <f t="shared" si="41"/>
        <v/>
      </c>
    </row>
    <row r="336" spans="1:6" x14ac:dyDescent="0.2">
      <c r="A336" s="57" t="str">
        <f t="shared" si="38"/>
        <v>364</v>
      </c>
      <c r="B336" s="68">
        <v>3640</v>
      </c>
      <c r="C336" s="57" t="s">
        <v>121</v>
      </c>
      <c r="D336" s="58">
        <f t="shared" si="39"/>
        <v>0</v>
      </c>
      <c r="E336" s="58">
        <f t="shared" si="40"/>
        <v>0</v>
      </c>
      <c r="F336" s="58" t="str">
        <f t="shared" si="41"/>
        <v/>
      </c>
    </row>
    <row r="337" spans="1:6" x14ac:dyDescent="0.2">
      <c r="A337" s="57" t="str">
        <f t="shared" si="38"/>
        <v>36</v>
      </c>
      <c r="B337" s="68">
        <v>365</v>
      </c>
      <c r="C337" s="57" t="s">
        <v>122</v>
      </c>
      <c r="D337" s="58">
        <f t="shared" si="39"/>
        <v>0</v>
      </c>
      <c r="E337" s="58">
        <f t="shared" si="40"/>
        <v>0</v>
      </c>
      <c r="F337" s="58" t="str">
        <f t="shared" si="41"/>
        <v/>
      </c>
    </row>
    <row r="338" spans="1:6" x14ac:dyDescent="0.2">
      <c r="A338" s="57" t="str">
        <f t="shared" si="38"/>
        <v>365</v>
      </c>
      <c r="B338" s="68">
        <v>3650</v>
      </c>
      <c r="C338" s="57" t="s">
        <v>122</v>
      </c>
      <c r="D338" s="58">
        <f t="shared" si="39"/>
        <v>0</v>
      </c>
      <c r="E338" s="58">
        <f t="shared" si="40"/>
        <v>0</v>
      </c>
      <c r="F338" s="58" t="str">
        <f t="shared" si="41"/>
        <v/>
      </c>
    </row>
    <row r="339" spans="1:6" x14ac:dyDescent="0.2">
      <c r="A339" s="57" t="str">
        <f t="shared" si="38"/>
        <v>36</v>
      </c>
      <c r="B339" s="68">
        <v>366</v>
      </c>
      <c r="C339" s="57" t="s">
        <v>123</v>
      </c>
      <c r="D339" s="58">
        <f t="shared" si="39"/>
        <v>0</v>
      </c>
      <c r="E339" s="58">
        <f t="shared" si="40"/>
        <v>0</v>
      </c>
      <c r="F339" s="58" t="str">
        <f t="shared" si="41"/>
        <v/>
      </c>
    </row>
    <row r="340" spans="1:6" x14ac:dyDescent="0.2">
      <c r="A340" s="57" t="str">
        <f t="shared" si="38"/>
        <v>366</v>
      </c>
      <c r="B340" s="68">
        <v>3660</v>
      </c>
      <c r="C340" s="117" t="s">
        <v>988</v>
      </c>
      <c r="D340" s="58">
        <f t="shared" si="39"/>
        <v>0</v>
      </c>
      <c r="E340" s="58">
        <f t="shared" si="40"/>
        <v>0</v>
      </c>
      <c r="F340" s="58" t="str">
        <f t="shared" si="41"/>
        <v/>
      </c>
    </row>
    <row r="341" spans="1:6" x14ac:dyDescent="0.2">
      <c r="A341" s="57" t="str">
        <f t="shared" si="38"/>
        <v>366</v>
      </c>
      <c r="B341" s="68">
        <v>3661</v>
      </c>
      <c r="C341" s="117" t="s">
        <v>989</v>
      </c>
      <c r="D341" s="58">
        <f t="shared" si="39"/>
        <v>0</v>
      </c>
      <c r="E341" s="58">
        <f t="shared" si="40"/>
        <v>0</v>
      </c>
      <c r="F341" s="58" t="str">
        <f t="shared" si="41"/>
        <v/>
      </c>
    </row>
    <row r="342" spans="1:6" ht="12" x14ac:dyDescent="0.2">
      <c r="A342" s="57" t="str">
        <f t="shared" si="38"/>
        <v>36</v>
      </c>
      <c r="B342" s="68">
        <v>369</v>
      </c>
      <c r="C342" s="123" t="s">
        <v>947</v>
      </c>
      <c r="D342" s="58">
        <f t="shared" si="39"/>
        <v>0</v>
      </c>
      <c r="E342" s="58">
        <f t="shared" si="40"/>
        <v>0</v>
      </c>
      <c r="F342" s="58" t="str">
        <f t="shared" si="41"/>
        <v/>
      </c>
    </row>
    <row r="343" spans="1:6" x14ac:dyDescent="0.2">
      <c r="A343" s="57" t="str">
        <f t="shared" si="38"/>
        <v>369</v>
      </c>
      <c r="B343" s="68">
        <v>3690</v>
      </c>
      <c r="C343" s="57" t="s">
        <v>124</v>
      </c>
      <c r="D343" s="58">
        <f t="shared" si="39"/>
        <v>0</v>
      </c>
      <c r="E343" s="58">
        <f t="shared" si="40"/>
        <v>0</v>
      </c>
      <c r="F343" s="58" t="str">
        <f t="shared" si="41"/>
        <v/>
      </c>
    </row>
    <row r="344" spans="1:6" x14ac:dyDescent="0.2">
      <c r="A344" s="57" t="str">
        <f t="shared" si="38"/>
        <v>3</v>
      </c>
      <c r="B344" s="68">
        <v>37</v>
      </c>
      <c r="C344" s="57" t="s">
        <v>126</v>
      </c>
      <c r="D344" s="58">
        <f t="shared" si="39"/>
        <v>0</v>
      </c>
      <c r="E344" s="58">
        <f t="shared" si="40"/>
        <v>0</v>
      </c>
      <c r="F344" s="58" t="str">
        <f t="shared" si="41"/>
        <v/>
      </c>
    </row>
    <row r="345" spans="1:6" x14ac:dyDescent="0.2">
      <c r="A345" s="57" t="str">
        <f t="shared" si="38"/>
        <v>37</v>
      </c>
      <c r="B345" s="68">
        <v>370</v>
      </c>
      <c r="C345" s="57" t="s">
        <v>126</v>
      </c>
      <c r="D345" s="58">
        <f t="shared" si="39"/>
        <v>0</v>
      </c>
      <c r="E345" s="58">
        <f t="shared" si="40"/>
        <v>0</v>
      </c>
      <c r="F345" s="58" t="str">
        <f t="shared" si="41"/>
        <v/>
      </c>
    </row>
    <row r="346" spans="1:6" x14ac:dyDescent="0.2">
      <c r="A346" s="57" t="str">
        <f t="shared" si="38"/>
        <v>370</v>
      </c>
      <c r="B346" s="68">
        <v>3700</v>
      </c>
      <c r="C346" s="57" t="s">
        <v>779</v>
      </c>
      <c r="D346" s="58">
        <f t="shared" si="39"/>
        <v>0</v>
      </c>
      <c r="E346" s="58">
        <f t="shared" si="40"/>
        <v>0</v>
      </c>
      <c r="F346" s="58" t="str">
        <f t="shared" si="41"/>
        <v/>
      </c>
    </row>
    <row r="347" spans="1:6" x14ac:dyDescent="0.2">
      <c r="A347" s="57" t="str">
        <f t="shared" si="38"/>
        <v>370</v>
      </c>
      <c r="B347" s="68">
        <v>3701</v>
      </c>
      <c r="C347" s="57" t="s">
        <v>780</v>
      </c>
      <c r="D347" s="58">
        <f t="shared" si="39"/>
        <v>0</v>
      </c>
      <c r="E347" s="58">
        <f t="shared" si="40"/>
        <v>0</v>
      </c>
      <c r="F347" s="58" t="str">
        <f t="shared" si="41"/>
        <v/>
      </c>
    </row>
    <row r="348" spans="1:6" x14ac:dyDescent="0.2">
      <c r="A348" s="57" t="str">
        <f t="shared" si="38"/>
        <v>370</v>
      </c>
      <c r="B348" s="68">
        <v>3702</v>
      </c>
      <c r="C348" s="117" t="s">
        <v>874</v>
      </c>
      <c r="D348" s="58">
        <f t="shared" si="39"/>
        <v>0</v>
      </c>
      <c r="E348" s="58">
        <f t="shared" si="40"/>
        <v>0</v>
      </c>
      <c r="F348" s="58" t="str">
        <f t="shared" si="41"/>
        <v/>
      </c>
    </row>
    <row r="349" spans="1:6" x14ac:dyDescent="0.2">
      <c r="A349" s="57" t="str">
        <f t="shared" si="38"/>
        <v>370</v>
      </c>
      <c r="B349" s="68">
        <v>3703</v>
      </c>
      <c r="C349" s="57" t="s">
        <v>781</v>
      </c>
      <c r="D349" s="58">
        <f t="shared" si="39"/>
        <v>0</v>
      </c>
      <c r="E349" s="58">
        <f t="shared" si="40"/>
        <v>0</v>
      </c>
      <c r="F349" s="58" t="str">
        <f t="shared" si="41"/>
        <v/>
      </c>
    </row>
    <row r="350" spans="1:6" x14ac:dyDescent="0.2">
      <c r="A350" s="57" t="str">
        <f t="shared" si="38"/>
        <v>370</v>
      </c>
      <c r="B350" s="68">
        <v>3704</v>
      </c>
      <c r="C350" s="57" t="s">
        <v>782</v>
      </c>
      <c r="D350" s="58">
        <f t="shared" si="39"/>
        <v>0</v>
      </c>
      <c r="E350" s="58">
        <f t="shared" si="40"/>
        <v>0</v>
      </c>
      <c r="F350" s="58" t="str">
        <f t="shared" si="41"/>
        <v/>
      </c>
    </row>
    <row r="351" spans="1:6" x14ac:dyDescent="0.2">
      <c r="A351" s="57" t="str">
        <f t="shared" si="38"/>
        <v>370</v>
      </c>
      <c r="B351" s="68">
        <v>3705</v>
      </c>
      <c r="C351" s="57" t="s">
        <v>783</v>
      </c>
      <c r="D351" s="58">
        <f t="shared" si="39"/>
        <v>0</v>
      </c>
      <c r="E351" s="58">
        <f t="shared" si="40"/>
        <v>0</v>
      </c>
      <c r="F351" s="58" t="str">
        <f t="shared" si="41"/>
        <v/>
      </c>
    </row>
    <row r="352" spans="1:6" x14ac:dyDescent="0.2">
      <c r="A352" s="57" t="str">
        <f t="shared" si="38"/>
        <v>370</v>
      </c>
      <c r="B352" s="68">
        <v>3706</v>
      </c>
      <c r="C352" s="57" t="s">
        <v>786</v>
      </c>
      <c r="D352" s="58">
        <f t="shared" si="39"/>
        <v>0</v>
      </c>
      <c r="E352" s="58">
        <f t="shared" si="40"/>
        <v>0</v>
      </c>
      <c r="F352" s="58" t="str">
        <f t="shared" si="41"/>
        <v/>
      </c>
    </row>
    <row r="353" spans="1:6" x14ac:dyDescent="0.2">
      <c r="A353" s="57" t="str">
        <f t="shared" si="38"/>
        <v>370</v>
      </c>
      <c r="B353" s="68">
        <v>3707</v>
      </c>
      <c r="C353" s="57" t="s">
        <v>784</v>
      </c>
      <c r="D353" s="58">
        <f t="shared" si="39"/>
        <v>0</v>
      </c>
      <c r="E353" s="58">
        <f t="shared" si="40"/>
        <v>0</v>
      </c>
      <c r="F353" s="58" t="str">
        <f t="shared" si="41"/>
        <v/>
      </c>
    </row>
    <row r="354" spans="1:6" x14ac:dyDescent="0.2">
      <c r="A354" s="57" t="str">
        <f t="shared" si="38"/>
        <v>370</v>
      </c>
      <c r="B354" s="68">
        <v>3708</v>
      </c>
      <c r="C354" s="57" t="s">
        <v>785</v>
      </c>
      <c r="D354" s="58">
        <f t="shared" si="39"/>
        <v>0</v>
      </c>
      <c r="E354" s="58">
        <f t="shared" si="40"/>
        <v>0</v>
      </c>
      <c r="F354" s="58" t="str">
        <f t="shared" si="41"/>
        <v/>
      </c>
    </row>
    <row r="355" spans="1:6" x14ac:dyDescent="0.2">
      <c r="A355" s="57" t="str">
        <f t="shared" si="38"/>
        <v>3</v>
      </c>
      <c r="B355" s="68">
        <v>38</v>
      </c>
      <c r="C355" s="57" t="s">
        <v>135</v>
      </c>
      <c r="D355" s="58">
        <f t="shared" si="39"/>
        <v>0</v>
      </c>
      <c r="E355" s="58">
        <f t="shared" si="40"/>
        <v>0</v>
      </c>
      <c r="F355" s="58" t="str">
        <f t="shared" si="41"/>
        <v/>
      </c>
    </row>
    <row r="356" spans="1:6" x14ac:dyDescent="0.2">
      <c r="A356" s="57" t="str">
        <f t="shared" si="38"/>
        <v>38</v>
      </c>
      <c r="B356" s="68">
        <v>389</v>
      </c>
      <c r="C356" s="57" t="s">
        <v>136</v>
      </c>
      <c r="D356" s="58">
        <f t="shared" si="39"/>
        <v>0</v>
      </c>
      <c r="E356" s="58">
        <f t="shared" si="40"/>
        <v>0</v>
      </c>
      <c r="F356" s="58" t="str">
        <f t="shared" si="41"/>
        <v/>
      </c>
    </row>
    <row r="357" spans="1:6" x14ac:dyDescent="0.2">
      <c r="A357" s="57" t="str">
        <f t="shared" si="38"/>
        <v>389</v>
      </c>
      <c r="B357" s="68">
        <v>3892</v>
      </c>
      <c r="C357" s="57" t="s">
        <v>137</v>
      </c>
      <c r="D357" s="58">
        <f t="shared" si="39"/>
        <v>0</v>
      </c>
      <c r="E357" s="58">
        <f t="shared" si="40"/>
        <v>0</v>
      </c>
      <c r="F357" s="58" t="str">
        <f t="shared" si="41"/>
        <v/>
      </c>
    </row>
    <row r="358" spans="1:6" ht="12" x14ac:dyDescent="0.2">
      <c r="A358" s="57" t="str">
        <f t="shared" si="38"/>
        <v>389</v>
      </c>
      <c r="B358" s="68">
        <v>3893</v>
      </c>
      <c r="C358" s="123" t="s">
        <v>948</v>
      </c>
      <c r="D358" s="58">
        <f t="shared" si="39"/>
        <v>0</v>
      </c>
      <c r="E358" s="58">
        <f t="shared" si="40"/>
        <v>0</v>
      </c>
      <c r="F358" s="58" t="str">
        <f t="shared" si="41"/>
        <v/>
      </c>
    </row>
    <row r="359" spans="1:6" x14ac:dyDescent="0.2">
      <c r="A359" s="57" t="str">
        <f t="shared" si="38"/>
        <v>389</v>
      </c>
      <c r="B359" s="68">
        <v>3894</v>
      </c>
      <c r="C359" s="57" t="s">
        <v>795</v>
      </c>
      <c r="D359" s="58">
        <f t="shared" si="39"/>
        <v>0</v>
      </c>
      <c r="E359" s="58">
        <f t="shared" si="40"/>
        <v>0</v>
      </c>
      <c r="F359" s="58" t="str">
        <f t="shared" ref="F359" si="42">IF(OR(B359=1,B359=3,B359=5,B359=7,B359=9000),E359-D359,IF(OR(B359=2,B359=4,B359=6,B359=8,B359=9001),-(E359-D359),""))</f>
        <v/>
      </c>
    </row>
    <row r="360" spans="1:6" x14ac:dyDescent="0.2">
      <c r="A360" s="57" t="str">
        <f t="shared" si="38"/>
        <v>389</v>
      </c>
      <c r="B360" s="68">
        <v>3899</v>
      </c>
      <c r="C360" s="57" t="s">
        <v>88</v>
      </c>
      <c r="D360" s="58">
        <f t="shared" si="39"/>
        <v>0</v>
      </c>
      <c r="E360" s="58">
        <f t="shared" si="40"/>
        <v>0</v>
      </c>
      <c r="F360" s="58" t="str">
        <f t="shared" si="41"/>
        <v/>
      </c>
    </row>
    <row r="361" spans="1:6" x14ac:dyDescent="0.2">
      <c r="A361" s="57" t="str">
        <f t="shared" si="38"/>
        <v>3</v>
      </c>
      <c r="B361" s="68">
        <v>39</v>
      </c>
      <c r="C361" s="57" t="s">
        <v>138</v>
      </c>
      <c r="D361" s="58">
        <f t="shared" si="39"/>
        <v>0</v>
      </c>
      <c r="E361" s="58">
        <f t="shared" si="40"/>
        <v>0</v>
      </c>
      <c r="F361" s="58" t="str">
        <f t="shared" si="41"/>
        <v/>
      </c>
    </row>
    <row r="362" spans="1:6" x14ac:dyDescent="0.2">
      <c r="A362" s="57" t="str">
        <f t="shared" si="38"/>
        <v>39</v>
      </c>
      <c r="B362" s="68">
        <v>390</v>
      </c>
      <c r="C362" s="57" t="s">
        <v>139</v>
      </c>
      <c r="D362" s="58">
        <f t="shared" si="39"/>
        <v>0</v>
      </c>
      <c r="E362" s="58">
        <f t="shared" si="40"/>
        <v>0</v>
      </c>
      <c r="F362" s="58" t="str">
        <f t="shared" si="41"/>
        <v/>
      </c>
    </row>
    <row r="363" spans="1:6" x14ac:dyDescent="0.2">
      <c r="A363" s="57" t="str">
        <f t="shared" si="38"/>
        <v>390</v>
      </c>
      <c r="B363" s="68">
        <v>3900</v>
      </c>
      <c r="C363" s="57" t="s">
        <v>140</v>
      </c>
      <c r="D363" s="58">
        <f t="shared" si="39"/>
        <v>0</v>
      </c>
      <c r="E363" s="58">
        <f t="shared" si="40"/>
        <v>0</v>
      </c>
      <c r="F363" s="58" t="str">
        <f t="shared" si="41"/>
        <v/>
      </c>
    </row>
    <row r="364" spans="1:6" x14ac:dyDescent="0.2">
      <c r="A364" s="57" t="str">
        <f t="shared" si="38"/>
        <v>39</v>
      </c>
      <c r="B364" s="68">
        <v>391</v>
      </c>
      <c r="C364" s="57" t="s">
        <v>141</v>
      </c>
      <c r="D364" s="58">
        <f t="shared" si="39"/>
        <v>0</v>
      </c>
      <c r="E364" s="58">
        <f t="shared" si="40"/>
        <v>0</v>
      </c>
      <c r="F364" s="58" t="str">
        <f t="shared" si="41"/>
        <v/>
      </c>
    </row>
    <row r="365" spans="1:6" x14ac:dyDescent="0.2">
      <c r="A365" s="57" t="str">
        <f t="shared" si="38"/>
        <v>391</v>
      </c>
      <c r="B365" s="68">
        <v>3910</v>
      </c>
      <c r="C365" s="57" t="s">
        <v>142</v>
      </c>
      <c r="D365" s="58">
        <f t="shared" si="39"/>
        <v>0</v>
      </c>
      <c r="E365" s="58">
        <f t="shared" si="40"/>
        <v>0</v>
      </c>
      <c r="F365" s="58" t="str">
        <f t="shared" si="41"/>
        <v/>
      </c>
    </row>
    <row r="366" spans="1:6" x14ac:dyDescent="0.2">
      <c r="A366" s="57" t="str">
        <f t="shared" si="38"/>
        <v>39</v>
      </c>
      <c r="B366" s="68">
        <v>392</v>
      </c>
      <c r="C366" s="57" t="s">
        <v>143</v>
      </c>
      <c r="D366" s="58">
        <f t="shared" si="39"/>
        <v>0</v>
      </c>
      <c r="E366" s="58">
        <f t="shared" si="40"/>
        <v>0</v>
      </c>
      <c r="F366" s="58" t="str">
        <f t="shared" si="41"/>
        <v/>
      </c>
    </row>
    <row r="367" spans="1:6" x14ac:dyDescent="0.2">
      <c r="A367" s="57" t="str">
        <f t="shared" si="38"/>
        <v>392</v>
      </c>
      <c r="B367" s="68">
        <v>3920</v>
      </c>
      <c r="C367" s="57" t="s">
        <v>144</v>
      </c>
      <c r="D367" s="58">
        <f t="shared" si="39"/>
        <v>0</v>
      </c>
      <c r="E367" s="58">
        <f t="shared" si="40"/>
        <v>0</v>
      </c>
      <c r="F367" s="58" t="str">
        <f t="shared" si="41"/>
        <v/>
      </c>
    </row>
    <row r="368" spans="1:6" x14ac:dyDescent="0.2">
      <c r="A368" s="57" t="str">
        <f t="shared" si="38"/>
        <v>39</v>
      </c>
      <c r="B368" s="68">
        <v>393</v>
      </c>
      <c r="C368" s="57" t="s">
        <v>145</v>
      </c>
      <c r="D368" s="58">
        <f t="shared" si="39"/>
        <v>0</v>
      </c>
      <c r="E368" s="58">
        <f t="shared" si="40"/>
        <v>0</v>
      </c>
      <c r="F368" s="58" t="str">
        <f t="shared" si="41"/>
        <v/>
      </c>
    </row>
    <row r="369" spans="1:6" x14ac:dyDescent="0.2">
      <c r="A369" s="57" t="str">
        <f t="shared" si="38"/>
        <v>393</v>
      </c>
      <c r="B369" s="68">
        <v>3930</v>
      </c>
      <c r="C369" s="57" t="s">
        <v>146</v>
      </c>
      <c r="D369" s="58">
        <f t="shared" si="39"/>
        <v>0</v>
      </c>
      <c r="E369" s="58">
        <f t="shared" si="40"/>
        <v>0</v>
      </c>
      <c r="F369" s="58" t="str">
        <f t="shared" si="41"/>
        <v/>
      </c>
    </row>
    <row r="370" spans="1:6" x14ac:dyDescent="0.2">
      <c r="A370" s="57" t="str">
        <f t="shared" si="38"/>
        <v>39</v>
      </c>
      <c r="B370" s="68">
        <v>394</v>
      </c>
      <c r="C370" s="117" t="s">
        <v>875</v>
      </c>
      <c r="D370" s="58">
        <f t="shared" si="39"/>
        <v>0</v>
      </c>
      <c r="E370" s="58">
        <f t="shared" si="40"/>
        <v>0</v>
      </c>
      <c r="F370" s="58" t="str">
        <f t="shared" si="41"/>
        <v/>
      </c>
    </row>
    <row r="371" spans="1:6" x14ac:dyDescent="0.2">
      <c r="A371" s="57" t="str">
        <f t="shared" si="38"/>
        <v>394</v>
      </c>
      <c r="B371" s="68">
        <v>3940</v>
      </c>
      <c r="C371" s="117" t="s">
        <v>876</v>
      </c>
      <c r="D371" s="58">
        <f t="shared" si="39"/>
        <v>0</v>
      </c>
      <c r="E371" s="58">
        <f t="shared" si="40"/>
        <v>0</v>
      </c>
      <c r="F371" s="58" t="str">
        <f t="shared" si="41"/>
        <v/>
      </c>
    </row>
    <row r="372" spans="1:6" x14ac:dyDescent="0.2">
      <c r="A372" s="57" t="str">
        <f t="shared" si="38"/>
        <v>39</v>
      </c>
      <c r="B372" s="68">
        <v>395</v>
      </c>
      <c r="C372" s="57" t="s">
        <v>147</v>
      </c>
      <c r="D372" s="58">
        <f t="shared" si="39"/>
        <v>0</v>
      </c>
      <c r="E372" s="58">
        <f t="shared" si="40"/>
        <v>0</v>
      </c>
      <c r="F372" s="58" t="str">
        <f t="shared" si="41"/>
        <v/>
      </c>
    </row>
    <row r="373" spans="1:6" x14ac:dyDescent="0.2">
      <c r="A373" s="57" t="str">
        <f t="shared" si="38"/>
        <v>395</v>
      </c>
      <c r="B373" s="68">
        <v>3950</v>
      </c>
      <c r="C373" s="57" t="s">
        <v>148</v>
      </c>
      <c r="D373" s="58">
        <f t="shared" si="39"/>
        <v>0</v>
      </c>
      <c r="E373" s="58">
        <f t="shared" si="40"/>
        <v>0</v>
      </c>
      <c r="F373" s="58" t="str">
        <f t="shared" si="41"/>
        <v/>
      </c>
    </row>
    <row r="374" spans="1:6" x14ac:dyDescent="0.2">
      <c r="A374" s="57" t="str">
        <f t="shared" si="38"/>
        <v>39</v>
      </c>
      <c r="B374" s="68">
        <v>398</v>
      </c>
      <c r="C374" s="57" t="s">
        <v>149</v>
      </c>
      <c r="D374" s="58">
        <f t="shared" si="39"/>
        <v>0</v>
      </c>
      <c r="E374" s="58">
        <f t="shared" si="40"/>
        <v>0</v>
      </c>
      <c r="F374" s="58" t="str">
        <f t="shared" si="41"/>
        <v/>
      </c>
    </row>
    <row r="375" spans="1:6" x14ac:dyDescent="0.2">
      <c r="A375" s="57" t="str">
        <f t="shared" si="38"/>
        <v>398</v>
      </c>
      <c r="B375" s="68">
        <v>3980</v>
      </c>
      <c r="C375" s="57" t="s">
        <v>150</v>
      </c>
      <c r="D375" s="58">
        <f t="shared" si="39"/>
        <v>0</v>
      </c>
      <c r="E375" s="58">
        <f t="shared" si="40"/>
        <v>0</v>
      </c>
      <c r="F375" s="58" t="str">
        <f t="shared" si="41"/>
        <v/>
      </c>
    </row>
    <row r="376" spans="1:6" x14ac:dyDescent="0.2">
      <c r="A376" s="57" t="str">
        <f t="shared" si="38"/>
        <v>39</v>
      </c>
      <c r="B376" s="68">
        <v>399</v>
      </c>
      <c r="C376" s="57" t="s">
        <v>151</v>
      </c>
      <c r="D376" s="58">
        <f t="shared" si="39"/>
        <v>0</v>
      </c>
      <c r="E376" s="58">
        <f t="shared" si="40"/>
        <v>0</v>
      </c>
      <c r="F376" s="58" t="str">
        <f t="shared" si="41"/>
        <v/>
      </c>
    </row>
    <row r="377" spans="1:6" x14ac:dyDescent="0.2">
      <c r="A377" s="57" t="str">
        <f t="shared" si="38"/>
        <v>399</v>
      </c>
      <c r="B377" s="68">
        <v>3990</v>
      </c>
      <c r="C377" s="57" t="s">
        <v>151</v>
      </c>
      <c r="D377" s="58">
        <f t="shared" ref="D377:D433" si="43">IF(LEN(B377)&lt;4,SUMIF(SgNr,$B377,SgAnfBestand),SUMIF(DeKontoNr,B377,DeAnfBestand))</f>
        <v>0</v>
      </c>
      <c r="E377" s="58">
        <f t="shared" ref="E377:E433" si="44">IF(LEN(B377)&lt;4,SUMIF(SgNr,$B377,SgEndBestand),IF(B377&lt;3000,D377+SUMIF(DeKontoNr,B377,DeBuchBetrag),SUMIF(DeKontoNr,B377,DeBuchBetrag)))</f>
        <v>0</v>
      </c>
      <c r="F377" s="58" t="str">
        <f t="shared" si="41"/>
        <v/>
      </c>
    </row>
    <row r="378" spans="1:6" x14ac:dyDescent="0.2">
      <c r="A378" s="57" t="str">
        <f t="shared" ref="A378:A434" si="45">IF(LEN($B378)=4,LEFT($B378,3),IF(LEN($B378)=3,LEFT($B378,2),IF(LEN($B378)=2,LEFT($B378,1),"")))</f>
        <v/>
      </c>
      <c r="B378" s="68">
        <v>4</v>
      </c>
      <c r="C378" s="57" t="s">
        <v>461</v>
      </c>
      <c r="D378" s="58">
        <f t="shared" si="43"/>
        <v>0</v>
      </c>
      <c r="E378" s="58">
        <f t="shared" si="44"/>
        <v>0</v>
      </c>
      <c r="F378" s="58">
        <f t="shared" ref="F378:F434" si="46">IF(OR(B378=1,B378=3,B378=5,B378=7,B378=9000),E378-D378,IF(OR(B378=2,B378=4,B378=6,B378=8,B378=9001),-(E378-D378),""))</f>
        <v>0</v>
      </c>
    </row>
    <row r="379" spans="1:6" x14ac:dyDescent="0.2">
      <c r="A379" s="57" t="str">
        <f t="shared" si="45"/>
        <v>4</v>
      </c>
      <c r="B379" s="68">
        <v>40</v>
      </c>
      <c r="C379" s="57" t="s">
        <v>152</v>
      </c>
      <c r="D379" s="58">
        <f t="shared" si="43"/>
        <v>0</v>
      </c>
      <c r="E379" s="58">
        <f t="shared" si="44"/>
        <v>0</v>
      </c>
      <c r="F379" s="58" t="str">
        <f t="shared" si="46"/>
        <v/>
      </c>
    </row>
    <row r="380" spans="1:6" x14ac:dyDescent="0.2">
      <c r="A380" s="57" t="str">
        <f t="shared" si="45"/>
        <v>40</v>
      </c>
      <c r="B380" s="68">
        <v>400</v>
      </c>
      <c r="C380" s="57" t="s">
        <v>153</v>
      </c>
      <c r="D380" s="58">
        <f t="shared" si="43"/>
        <v>0</v>
      </c>
      <c r="E380" s="58">
        <f t="shared" si="44"/>
        <v>0</v>
      </c>
      <c r="F380" s="58" t="str">
        <f t="shared" si="46"/>
        <v/>
      </c>
    </row>
    <row r="381" spans="1:6" x14ac:dyDescent="0.2">
      <c r="A381" s="57" t="str">
        <f t="shared" si="45"/>
        <v>400</v>
      </c>
      <c r="B381" s="68">
        <v>4000</v>
      </c>
      <c r="C381" s="57" t="s">
        <v>154</v>
      </c>
      <c r="D381" s="58">
        <f t="shared" si="43"/>
        <v>0</v>
      </c>
      <c r="E381" s="58">
        <f t="shared" si="44"/>
        <v>0</v>
      </c>
      <c r="F381" s="58" t="str">
        <f t="shared" si="46"/>
        <v/>
      </c>
    </row>
    <row r="382" spans="1:6" x14ac:dyDescent="0.2">
      <c r="A382" s="57" t="str">
        <f t="shared" si="45"/>
        <v>400</v>
      </c>
      <c r="B382" s="68">
        <v>4001</v>
      </c>
      <c r="C382" s="57" t="s">
        <v>155</v>
      </c>
      <c r="D382" s="58">
        <f t="shared" si="43"/>
        <v>0</v>
      </c>
      <c r="E382" s="58">
        <f t="shared" si="44"/>
        <v>0</v>
      </c>
      <c r="F382" s="58" t="str">
        <f t="shared" si="46"/>
        <v/>
      </c>
    </row>
    <row r="383" spans="1:6" x14ac:dyDescent="0.2">
      <c r="A383" s="57" t="str">
        <f t="shared" si="45"/>
        <v>400</v>
      </c>
      <c r="B383" s="68">
        <v>4002</v>
      </c>
      <c r="C383" s="57" t="s">
        <v>156</v>
      </c>
      <c r="D383" s="58">
        <f t="shared" si="43"/>
        <v>0</v>
      </c>
      <c r="E383" s="58">
        <f t="shared" si="44"/>
        <v>0</v>
      </c>
      <c r="F383" s="58" t="str">
        <f t="shared" si="46"/>
        <v/>
      </c>
    </row>
    <row r="384" spans="1:6" x14ac:dyDescent="0.2">
      <c r="A384" s="57" t="str">
        <f t="shared" si="45"/>
        <v>400</v>
      </c>
      <c r="B384" s="68">
        <v>4008</v>
      </c>
      <c r="C384" s="57" t="s">
        <v>157</v>
      </c>
      <c r="D384" s="58">
        <f t="shared" si="43"/>
        <v>0</v>
      </c>
      <c r="E384" s="58">
        <f t="shared" si="44"/>
        <v>0</v>
      </c>
      <c r="F384" s="58" t="str">
        <f t="shared" si="46"/>
        <v/>
      </c>
    </row>
    <row r="385" spans="1:6" x14ac:dyDescent="0.2">
      <c r="A385" s="57" t="str">
        <f t="shared" si="45"/>
        <v>400</v>
      </c>
      <c r="B385" s="68">
        <v>4009</v>
      </c>
      <c r="C385" s="57" t="s">
        <v>158</v>
      </c>
      <c r="D385" s="58">
        <f t="shared" si="43"/>
        <v>0</v>
      </c>
      <c r="E385" s="58">
        <f t="shared" si="44"/>
        <v>0</v>
      </c>
      <c r="F385" s="58" t="str">
        <f t="shared" si="46"/>
        <v/>
      </c>
    </row>
    <row r="386" spans="1:6" x14ac:dyDescent="0.2">
      <c r="A386" s="57" t="str">
        <f t="shared" si="45"/>
        <v>40</v>
      </c>
      <c r="B386" s="68">
        <v>401</v>
      </c>
      <c r="C386" s="57" t="s">
        <v>159</v>
      </c>
      <c r="D386" s="58">
        <f t="shared" si="43"/>
        <v>0</v>
      </c>
      <c r="E386" s="58">
        <f t="shared" si="44"/>
        <v>0</v>
      </c>
      <c r="F386" s="58" t="str">
        <f t="shared" si="46"/>
        <v/>
      </c>
    </row>
    <row r="387" spans="1:6" x14ac:dyDescent="0.2">
      <c r="A387" s="57" t="str">
        <f t="shared" si="45"/>
        <v>401</v>
      </c>
      <c r="B387" s="68">
        <v>4010</v>
      </c>
      <c r="C387" s="57" t="s">
        <v>160</v>
      </c>
      <c r="D387" s="58">
        <f t="shared" si="43"/>
        <v>0</v>
      </c>
      <c r="E387" s="58">
        <f t="shared" si="44"/>
        <v>0</v>
      </c>
      <c r="F387" s="58" t="str">
        <f t="shared" si="46"/>
        <v/>
      </c>
    </row>
    <row r="388" spans="1:6" x14ac:dyDescent="0.2">
      <c r="A388" s="57" t="str">
        <f t="shared" si="45"/>
        <v>401</v>
      </c>
      <c r="B388" s="68">
        <v>4011</v>
      </c>
      <c r="C388" s="57" t="s">
        <v>161</v>
      </c>
      <c r="D388" s="58">
        <f t="shared" si="43"/>
        <v>0</v>
      </c>
      <c r="E388" s="58">
        <f t="shared" si="44"/>
        <v>0</v>
      </c>
      <c r="F388" s="58" t="str">
        <f t="shared" si="46"/>
        <v/>
      </c>
    </row>
    <row r="389" spans="1:6" x14ac:dyDescent="0.2">
      <c r="A389" s="57" t="str">
        <f t="shared" si="45"/>
        <v>401</v>
      </c>
      <c r="B389" s="68">
        <v>4012</v>
      </c>
      <c r="C389" s="57" t="s">
        <v>162</v>
      </c>
      <c r="D389" s="58">
        <f t="shared" si="43"/>
        <v>0</v>
      </c>
      <c r="E389" s="58">
        <f t="shared" si="44"/>
        <v>0</v>
      </c>
      <c r="F389" s="58" t="str">
        <f t="shared" si="46"/>
        <v/>
      </c>
    </row>
    <row r="390" spans="1:6" x14ac:dyDescent="0.2">
      <c r="A390" s="57" t="str">
        <f t="shared" si="45"/>
        <v>401</v>
      </c>
      <c r="B390" s="68">
        <v>4019</v>
      </c>
      <c r="C390" s="57" t="s">
        <v>163</v>
      </c>
      <c r="D390" s="58">
        <f t="shared" si="43"/>
        <v>0</v>
      </c>
      <c r="E390" s="58">
        <f t="shared" si="44"/>
        <v>0</v>
      </c>
      <c r="F390" s="58" t="str">
        <f t="shared" si="46"/>
        <v/>
      </c>
    </row>
    <row r="391" spans="1:6" x14ac:dyDescent="0.2">
      <c r="A391" s="57" t="str">
        <f t="shared" si="45"/>
        <v>40</v>
      </c>
      <c r="B391" s="68">
        <v>402</v>
      </c>
      <c r="C391" s="57" t="s">
        <v>164</v>
      </c>
      <c r="D391" s="58">
        <f t="shared" si="43"/>
        <v>0</v>
      </c>
      <c r="E391" s="58">
        <f t="shared" si="44"/>
        <v>0</v>
      </c>
      <c r="F391" s="58" t="str">
        <f t="shared" si="46"/>
        <v/>
      </c>
    </row>
    <row r="392" spans="1:6" x14ac:dyDescent="0.2">
      <c r="A392" s="57" t="str">
        <f t="shared" si="45"/>
        <v>402</v>
      </c>
      <c r="B392" s="68">
        <v>4021</v>
      </c>
      <c r="C392" s="57" t="s">
        <v>165</v>
      </c>
      <c r="D392" s="58">
        <f t="shared" si="43"/>
        <v>0</v>
      </c>
      <c r="E392" s="58">
        <f t="shared" si="44"/>
        <v>0</v>
      </c>
      <c r="F392" s="58" t="str">
        <f t="shared" si="46"/>
        <v/>
      </c>
    </row>
    <row r="393" spans="1:6" x14ac:dyDescent="0.2">
      <c r="A393" s="57" t="str">
        <f t="shared" si="45"/>
        <v>402</v>
      </c>
      <c r="B393" s="68">
        <v>4022</v>
      </c>
      <c r="C393" s="57" t="s">
        <v>166</v>
      </c>
      <c r="D393" s="58">
        <f t="shared" si="43"/>
        <v>0</v>
      </c>
      <c r="E393" s="58">
        <f t="shared" si="44"/>
        <v>0</v>
      </c>
      <c r="F393" s="58" t="str">
        <f t="shared" si="46"/>
        <v/>
      </c>
    </row>
    <row r="394" spans="1:6" x14ac:dyDescent="0.2">
      <c r="A394" s="57" t="str">
        <f t="shared" si="45"/>
        <v>402</v>
      </c>
      <c r="B394" s="68">
        <v>4023</v>
      </c>
      <c r="C394" s="57" t="s">
        <v>167</v>
      </c>
      <c r="D394" s="58">
        <f t="shared" si="43"/>
        <v>0</v>
      </c>
      <c r="E394" s="58">
        <f t="shared" si="44"/>
        <v>0</v>
      </c>
      <c r="F394" s="58" t="str">
        <f t="shared" si="46"/>
        <v/>
      </c>
    </row>
    <row r="395" spans="1:6" x14ac:dyDescent="0.2">
      <c r="A395" s="57" t="str">
        <f t="shared" si="45"/>
        <v>402</v>
      </c>
      <c r="B395" s="68">
        <v>4024</v>
      </c>
      <c r="C395" s="57" t="s">
        <v>168</v>
      </c>
      <c r="D395" s="58">
        <f t="shared" si="43"/>
        <v>0</v>
      </c>
      <c r="E395" s="58">
        <f t="shared" si="44"/>
        <v>0</v>
      </c>
      <c r="F395" s="58" t="str">
        <f t="shared" si="46"/>
        <v/>
      </c>
    </row>
    <row r="396" spans="1:6" x14ac:dyDescent="0.2">
      <c r="A396" s="57" t="str">
        <f t="shared" si="45"/>
        <v>40</v>
      </c>
      <c r="B396" s="68">
        <v>403</v>
      </c>
      <c r="C396" s="57" t="s">
        <v>169</v>
      </c>
      <c r="D396" s="58">
        <f t="shared" si="43"/>
        <v>0</v>
      </c>
      <c r="E396" s="58">
        <f t="shared" si="44"/>
        <v>0</v>
      </c>
      <c r="F396" s="58" t="str">
        <f t="shared" si="46"/>
        <v/>
      </c>
    </row>
    <row r="397" spans="1:6" x14ac:dyDescent="0.2">
      <c r="A397" s="57" t="str">
        <f t="shared" si="45"/>
        <v>403</v>
      </c>
      <c r="B397" s="68">
        <v>4033</v>
      </c>
      <c r="C397" s="57" t="s">
        <v>170</v>
      </c>
      <c r="D397" s="58">
        <f t="shared" si="43"/>
        <v>0</v>
      </c>
      <c r="E397" s="58">
        <f t="shared" si="44"/>
        <v>0</v>
      </c>
      <c r="F397" s="58" t="str">
        <f t="shared" si="46"/>
        <v/>
      </c>
    </row>
    <row r="398" spans="1:6" x14ac:dyDescent="0.2">
      <c r="A398" s="57" t="str">
        <f t="shared" si="45"/>
        <v>403</v>
      </c>
      <c r="B398" s="68">
        <v>4039</v>
      </c>
      <c r="C398" s="57" t="s">
        <v>171</v>
      </c>
      <c r="D398" s="58">
        <f t="shared" si="43"/>
        <v>0</v>
      </c>
      <c r="E398" s="58">
        <f t="shared" si="44"/>
        <v>0</v>
      </c>
      <c r="F398" s="58" t="str">
        <f t="shared" si="46"/>
        <v/>
      </c>
    </row>
    <row r="399" spans="1:6" x14ac:dyDescent="0.2">
      <c r="A399" s="57" t="str">
        <f t="shared" si="45"/>
        <v>4</v>
      </c>
      <c r="B399" s="68">
        <v>41</v>
      </c>
      <c r="C399" s="57" t="s">
        <v>172</v>
      </c>
      <c r="D399" s="58">
        <f t="shared" si="43"/>
        <v>0</v>
      </c>
      <c r="E399" s="58">
        <f t="shared" si="44"/>
        <v>0</v>
      </c>
      <c r="F399" s="58" t="str">
        <f t="shared" si="46"/>
        <v/>
      </c>
    </row>
    <row r="400" spans="1:6" x14ac:dyDescent="0.2">
      <c r="A400" s="57" t="str">
        <f t="shared" si="45"/>
        <v>41</v>
      </c>
      <c r="B400" s="68">
        <v>410</v>
      </c>
      <c r="C400" s="57" t="s">
        <v>173</v>
      </c>
      <c r="D400" s="58">
        <f t="shared" si="43"/>
        <v>0</v>
      </c>
      <c r="E400" s="58">
        <f t="shared" si="44"/>
        <v>0</v>
      </c>
      <c r="F400" s="58" t="str">
        <f t="shared" si="46"/>
        <v/>
      </c>
    </row>
    <row r="401" spans="1:6" x14ac:dyDescent="0.2">
      <c r="A401" s="57" t="str">
        <f t="shared" si="45"/>
        <v>410</v>
      </c>
      <c r="B401" s="68">
        <v>4100</v>
      </c>
      <c r="C401" s="57" t="s">
        <v>173</v>
      </c>
      <c r="D401" s="58">
        <f t="shared" si="43"/>
        <v>0</v>
      </c>
      <c r="E401" s="58">
        <f t="shared" si="44"/>
        <v>0</v>
      </c>
      <c r="F401" s="58" t="str">
        <f t="shared" si="46"/>
        <v/>
      </c>
    </row>
    <row r="402" spans="1:6" x14ac:dyDescent="0.2">
      <c r="A402" s="57" t="str">
        <f t="shared" si="45"/>
        <v>41</v>
      </c>
      <c r="B402" s="68">
        <v>412</v>
      </c>
      <c r="C402" s="57" t="s">
        <v>174</v>
      </c>
      <c r="D402" s="58">
        <f t="shared" si="43"/>
        <v>0</v>
      </c>
      <c r="E402" s="58">
        <f t="shared" si="44"/>
        <v>0</v>
      </c>
      <c r="F402" s="58" t="str">
        <f t="shared" si="46"/>
        <v/>
      </c>
    </row>
    <row r="403" spans="1:6" x14ac:dyDescent="0.2">
      <c r="A403" s="57" t="str">
        <f t="shared" si="45"/>
        <v>412</v>
      </c>
      <c r="B403" s="68">
        <v>4120</v>
      </c>
      <c r="C403" s="57" t="s">
        <v>174</v>
      </c>
      <c r="D403" s="58">
        <f t="shared" si="43"/>
        <v>0</v>
      </c>
      <c r="E403" s="58">
        <f t="shared" si="44"/>
        <v>0</v>
      </c>
      <c r="F403" s="58" t="str">
        <f t="shared" si="46"/>
        <v/>
      </c>
    </row>
    <row r="404" spans="1:6" x14ac:dyDescent="0.2">
      <c r="A404" s="57" t="str">
        <f t="shared" si="45"/>
        <v>41</v>
      </c>
      <c r="B404" s="68">
        <v>413</v>
      </c>
      <c r="C404" s="57" t="s">
        <v>175</v>
      </c>
      <c r="D404" s="58">
        <f t="shared" si="43"/>
        <v>0</v>
      </c>
      <c r="E404" s="58">
        <f t="shared" si="44"/>
        <v>0</v>
      </c>
      <c r="F404" s="58" t="str">
        <f t="shared" si="46"/>
        <v/>
      </c>
    </row>
    <row r="405" spans="1:6" x14ac:dyDescent="0.2">
      <c r="A405" s="57" t="str">
        <f t="shared" si="45"/>
        <v>413</v>
      </c>
      <c r="B405" s="68">
        <v>4130</v>
      </c>
      <c r="C405" s="57" t="s">
        <v>175</v>
      </c>
      <c r="D405" s="58">
        <f t="shared" si="43"/>
        <v>0</v>
      </c>
      <c r="E405" s="58">
        <f t="shared" si="44"/>
        <v>0</v>
      </c>
      <c r="F405" s="58" t="str">
        <f t="shared" si="46"/>
        <v/>
      </c>
    </row>
    <row r="406" spans="1:6" x14ac:dyDescent="0.2">
      <c r="A406" s="57" t="str">
        <f t="shared" si="45"/>
        <v>4</v>
      </c>
      <c r="B406" s="68">
        <v>42</v>
      </c>
      <c r="C406" s="57" t="s">
        <v>176</v>
      </c>
      <c r="D406" s="58">
        <f t="shared" si="43"/>
        <v>0</v>
      </c>
      <c r="E406" s="58">
        <f t="shared" si="44"/>
        <v>0</v>
      </c>
      <c r="F406" s="58" t="str">
        <f t="shared" si="46"/>
        <v/>
      </c>
    </row>
    <row r="407" spans="1:6" x14ac:dyDescent="0.2">
      <c r="A407" s="57" t="str">
        <f t="shared" si="45"/>
        <v>42</v>
      </c>
      <c r="B407" s="68">
        <v>420</v>
      </c>
      <c r="C407" s="57" t="s">
        <v>177</v>
      </c>
      <c r="D407" s="58">
        <f t="shared" si="43"/>
        <v>0</v>
      </c>
      <c r="E407" s="58">
        <f t="shared" si="44"/>
        <v>0</v>
      </c>
      <c r="F407" s="58" t="str">
        <f t="shared" si="46"/>
        <v/>
      </c>
    </row>
    <row r="408" spans="1:6" x14ac:dyDescent="0.2">
      <c r="A408" s="57" t="str">
        <f t="shared" si="45"/>
        <v>420</v>
      </c>
      <c r="B408" s="68">
        <v>4200</v>
      </c>
      <c r="C408" s="57" t="s">
        <v>177</v>
      </c>
      <c r="D408" s="58">
        <f t="shared" si="43"/>
        <v>0</v>
      </c>
      <c r="E408" s="58">
        <f t="shared" si="44"/>
        <v>0</v>
      </c>
      <c r="F408" s="58" t="str">
        <f t="shared" si="46"/>
        <v/>
      </c>
    </row>
    <row r="409" spans="1:6" x14ac:dyDescent="0.2">
      <c r="A409" s="57" t="str">
        <f t="shared" si="45"/>
        <v>42</v>
      </c>
      <c r="B409" s="68">
        <v>421</v>
      </c>
      <c r="C409" s="57" t="s">
        <v>178</v>
      </c>
      <c r="D409" s="58">
        <f t="shared" si="43"/>
        <v>0</v>
      </c>
      <c r="E409" s="58">
        <f t="shared" si="44"/>
        <v>0</v>
      </c>
      <c r="F409" s="58" t="str">
        <f t="shared" si="46"/>
        <v/>
      </c>
    </row>
    <row r="410" spans="1:6" x14ac:dyDescent="0.2">
      <c r="A410" s="57" t="str">
        <f t="shared" si="45"/>
        <v>421</v>
      </c>
      <c r="B410" s="68">
        <v>4210</v>
      </c>
      <c r="C410" s="57" t="s">
        <v>178</v>
      </c>
      <c r="D410" s="58">
        <f t="shared" si="43"/>
        <v>0</v>
      </c>
      <c r="E410" s="58">
        <f t="shared" si="44"/>
        <v>0</v>
      </c>
      <c r="F410" s="58" t="str">
        <f t="shared" si="46"/>
        <v/>
      </c>
    </row>
    <row r="411" spans="1:6" x14ac:dyDescent="0.2">
      <c r="A411" s="57" t="str">
        <f t="shared" si="45"/>
        <v>42</v>
      </c>
      <c r="B411" s="68">
        <v>422</v>
      </c>
      <c r="C411" s="57" t="s">
        <v>179</v>
      </c>
      <c r="D411" s="58">
        <f t="shared" si="43"/>
        <v>0</v>
      </c>
      <c r="E411" s="58">
        <f t="shared" si="44"/>
        <v>0</v>
      </c>
      <c r="F411" s="58" t="str">
        <f t="shared" si="46"/>
        <v/>
      </c>
    </row>
    <row r="412" spans="1:6" x14ac:dyDescent="0.2">
      <c r="A412" s="57" t="str">
        <f t="shared" si="45"/>
        <v>422</v>
      </c>
      <c r="B412" s="68">
        <v>4220</v>
      </c>
      <c r="C412" s="57" t="s">
        <v>180</v>
      </c>
      <c r="D412" s="58">
        <f t="shared" si="43"/>
        <v>0</v>
      </c>
      <c r="E412" s="58">
        <f t="shared" si="44"/>
        <v>0</v>
      </c>
      <c r="F412" s="58" t="str">
        <f t="shared" si="46"/>
        <v/>
      </c>
    </row>
    <row r="413" spans="1:6" x14ac:dyDescent="0.2">
      <c r="A413" s="57" t="str">
        <f t="shared" si="45"/>
        <v>422</v>
      </c>
      <c r="B413" s="68">
        <v>4221</v>
      </c>
      <c r="C413" s="57" t="s">
        <v>181</v>
      </c>
      <c r="D413" s="58">
        <f t="shared" si="43"/>
        <v>0</v>
      </c>
      <c r="E413" s="58">
        <f t="shared" si="44"/>
        <v>0</v>
      </c>
      <c r="F413" s="58" t="str">
        <f t="shared" si="46"/>
        <v/>
      </c>
    </row>
    <row r="414" spans="1:6" x14ac:dyDescent="0.2">
      <c r="A414" s="57" t="str">
        <f t="shared" si="45"/>
        <v>42</v>
      </c>
      <c r="B414" s="68">
        <v>423</v>
      </c>
      <c r="C414" s="57" t="s">
        <v>182</v>
      </c>
      <c r="D414" s="58">
        <f t="shared" si="43"/>
        <v>0</v>
      </c>
      <c r="E414" s="58">
        <f t="shared" si="44"/>
        <v>0</v>
      </c>
      <c r="F414" s="58" t="str">
        <f t="shared" si="46"/>
        <v/>
      </c>
    </row>
    <row r="415" spans="1:6" x14ac:dyDescent="0.2">
      <c r="A415" s="57" t="str">
        <f t="shared" si="45"/>
        <v>423</v>
      </c>
      <c r="B415" s="68">
        <v>4230</v>
      </c>
      <c r="C415" s="57" t="s">
        <v>183</v>
      </c>
      <c r="D415" s="58">
        <f t="shared" si="43"/>
        <v>0</v>
      </c>
      <c r="E415" s="58">
        <f t="shared" si="44"/>
        <v>0</v>
      </c>
      <c r="F415" s="58" t="str">
        <f t="shared" si="46"/>
        <v/>
      </c>
    </row>
    <row r="416" spans="1:6" x14ac:dyDescent="0.2">
      <c r="A416" s="57" t="str">
        <f t="shared" si="45"/>
        <v>423</v>
      </c>
      <c r="B416" s="68">
        <v>4231</v>
      </c>
      <c r="C416" s="57" t="s">
        <v>184</v>
      </c>
      <c r="D416" s="58">
        <f t="shared" si="43"/>
        <v>0</v>
      </c>
      <c r="E416" s="58">
        <f t="shared" si="44"/>
        <v>0</v>
      </c>
      <c r="F416" s="58" t="str">
        <f t="shared" si="46"/>
        <v/>
      </c>
    </row>
    <row r="417" spans="1:6" x14ac:dyDescent="0.2">
      <c r="A417" s="57" t="str">
        <f t="shared" si="45"/>
        <v>42</v>
      </c>
      <c r="B417" s="68">
        <v>424</v>
      </c>
      <c r="C417" s="57" t="s">
        <v>185</v>
      </c>
      <c r="D417" s="58">
        <f t="shared" si="43"/>
        <v>0</v>
      </c>
      <c r="E417" s="58">
        <f t="shared" si="44"/>
        <v>0</v>
      </c>
      <c r="F417" s="58" t="str">
        <f t="shared" si="46"/>
        <v/>
      </c>
    </row>
    <row r="418" spans="1:6" x14ac:dyDescent="0.2">
      <c r="A418" s="57" t="str">
        <f t="shared" si="45"/>
        <v>424</v>
      </c>
      <c r="B418" s="68">
        <v>4240</v>
      </c>
      <c r="C418" s="57" t="s">
        <v>185</v>
      </c>
      <c r="D418" s="58">
        <f t="shared" si="43"/>
        <v>0</v>
      </c>
      <c r="E418" s="58">
        <f t="shared" si="44"/>
        <v>0</v>
      </c>
      <c r="F418" s="58" t="str">
        <f t="shared" si="46"/>
        <v/>
      </c>
    </row>
    <row r="419" spans="1:6" x14ac:dyDescent="0.2">
      <c r="A419" s="57" t="str">
        <f t="shared" si="45"/>
        <v>42</v>
      </c>
      <c r="B419" s="68">
        <v>425</v>
      </c>
      <c r="C419" s="57" t="s">
        <v>186</v>
      </c>
      <c r="D419" s="58">
        <f t="shared" si="43"/>
        <v>0</v>
      </c>
      <c r="E419" s="58">
        <f t="shared" si="44"/>
        <v>0</v>
      </c>
      <c r="F419" s="58" t="str">
        <f t="shared" si="46"/>
        <v/>
      </c>
    </row>
    <row r="420" spans="1:6" x14ac:dyDescent="0.2">
      <c r="A420" s="57" t="str">
        <f t="shared" si="45"/>
        <v>425</v>
      </c>
      <c r="B420" s="68">
        <v>4250</v>
      </c>
      <c r="C420" s="57" t="s">
        <v>187</v>
      </c>
      <c r="D420" s="58">
        <f t="shared" si="43"/>
        <v>0</v>
      </c>
      <c r="E420" s="58">
        <f t="shared" si="44"/>
        <v>0</v>
      </c>
      <c r="F420" s="58" t="str">
        <f t="shared" si="46"/>
        <v/>
      </c>
    </row>
    <row r="421" spans="1:6" x14ac:dyDescent="0.2">
      <c r="A421" s="57" t="str">
        <f t="shared" si="45"/>
        <v>42</v>
      </c>
      <c r="B421" s="68">
        <v>426</v>
      </c>
      <c r="C421" s="57" t="s">
        <v>188</v>
      </c>
      <c r="D421" s="58">
        <f t="shared" si="43"/>
        <v>0</v>
      </c>
      <c r="E421" s="58">
        <f t="shared" si="44"/>
        <v>0</v>
      </c>
      <c r="F421" s="58" t="str">
        <f t="shared" si="46"/>
        <v/>
      </c>
    </row>
    <row r="422" spans="1:6" x14ac:dyDescent="0.2">
      <c r="A422" s="57" t="str">
        <f t="shared" si="45"/>
        <v>426</v>
      </c>
      <c r="B422" s="68">
        <v>4260</v>
      </c>
      <c r="C422" s="57" t="s">
        <v>189</v>
      </c>
      <c r="D422" s="58">
        <f t="shared" si="43"/>
        <v>0</v>
      </c>
      <c r="E422" s="58">
        <f t="shared" si="44"/>
        <v>0</v>
      </c>
      <c r="F422" s="58" t="str">
        <f t="shared" si="46"/>
        <v/>
      </c>
    </row>
    <row r="423" spans="1:6" x14ac:dyDescent="0.2">
      <c r="A423" s="57" t="str">
        <f t="shared" si="45"/>
        <v>42</v>
      </c>
      <c r="B423" s="68">
        <v>427</v>
      </c>
      <c r="C423" s="57" t="s">
        <v>190</v>
      </c>
      <c r="D423" s="58">
        <f t="shared" si="43"/>
        <v>0</v>
      </c>
      <c r="E423" s="58">
        <f t="shared" si="44"/>
        <v>0</v>
      </c>
      <c r="F423" s="58" t="str">
        <f t="shared" si="46"/>
        <v/>
      </c>
    </row>
    <row r="424" spans="1:6" x14ac:dyDescent="0.2">
      <c r="A424" s="57" t="str">
        <f t="shared" si="45"/>
        <v>427</v>
      </c>
      <c r="B424" s="68">
        <v>4270</v>
      </c>
      <c r="C424" s="57" t="s">
        <v>190</v>
      </c>
      <c r="D424" s="58">
        <f t="shared" si="43"/>
        <v>0</v>
      </c>
      <c r="E424" s="58">
        <f t="shared" si="44"/>
        <v>0</v>
      </c>
      <c r="F424" s="58" t="str">
        <f t="shared" si="46"/>
        <v/>
      </c>
    </row>
    <row r="425" spans="1:6" x14ac:dyDescent="0.2">
      <c r="A425" s="57" t="str">
        <f t="shared" si="45"/>
        <v>42</v>
      </c>
      <c r="B425" s="68">
        <v>429</v>
      </c>
      <c r="C425" s="57" t="s">
        <v>191</v>
      </c>
      <c r="D425" s="58">
        <f t="shared" si="43"/>
        <v>0</v>
      </c>
      <c r="E425" s="58">
        <f t="shared" si="44"/>
        <v>0</v>
      </c>
      <c r="F425" s="58" t="str">
        <f t="shared" si="46"/>
        <v/>
      </c>
    </row>
    <row r="426" spans="1:6" x14ac:dyDescent="0.2">
      <c r="A426" s="57" t="str">
        <f t="shared" si="45"/>
        <v>429</v>
      </c>
      <c r="B426" s="68">
        <v>4290</v>
      </c>
      <c r="C426" s="57" t="s">
        <v>191</v>
      </c>
      <c r="D426" s="58">
        <f t="shared" si="43"/>
        <v>0</v>
      </c>
      <c r="E426" s="58">
        <f t="shared" si="44"/>
        <v>0</v>
      </c>
      <c r="F426" s="58" t="str">
        <f t="shared" si="46"/>
        <v/>
      </c>
    </row>
    <row r="427" spans="1:6" ht="12" x14ac:dyDescent="0.2">
      <c r="A427" s="57" t="str">
        <f t="shared" si="45"/>
        <v>4</v>
      </c>
      <c r="B427" s="68">
        <v>43</v>
      </c>
      <c r="C427" s="123" t="s">
        <v>949</v>
      </c>
      <c r="D427" s="58">
        <f t="shared" si="43"/>
        <v>0</v>
      </c>
      <c r="E427" s="58">
        <f t="shared" si="44"/>
        <v>0</v>
      </c>
      <c r="F427" s="58" t="str">
        <f t="shared" si="46"/>
        <v/>
      </c>
    </row>
    <row r="428" spans="1:6" ht="12" x14ac:dyDescent="0.2">
      <c r="A428" s="57" t="str">
        <f t="shared" si="45"/>
        <v>43</v>
      </c>
      <c r="B428" s="68">
        <v>430</v>
      </c>
      <c r="C428" s="123" t="s">
        <v>950</v>
      </c>
      <c r="D428" s="58">
        <f t="shared" si="43"/>
        <v>0</v>
      </c>
      <c r="E428" s="58">
        <f t="shared" si="44"/>
        <v>0</v>
      </c>
      <c r="F428" s="58" t="str">
        <f t="shared" si="46"/>
        <v/>
      </c>
    </row>
    <row r="429" spans="1:6" x14ac:dyDescent="0.2">
      <c r="A429" s="57" t="str">
        <f t="shared" si="45"/>
        <v>430</v>
      </c>
      <c r="B429" s="68">
        <v>4300</v>
      </c>
      <c r="C429" s="117" t="s">
        <v>1034</v>
      </c>
      <c r="D429" s="58">
        <f t="shared" si="43"/>
        <v>0</v>
      </c>
      <c r="E429" s="58">
        <f t="shared" si="44"/>
        <v>0</v>
      </c>
      <c r="F429" s="58" t="str">
        <f t="shared" si="46"/>
        <v/>
      </c>
    </row>
    <row r="430" spans="1:6" x14ac:dyDescent="0.2">
      <c r="A430" s="57" t="str">
        <f t="shared" si="45"/>
        <v>430</v>
      </c>
      <c r="B430" s="68">
        <v>4301</v>
      </c>
      <c r="C430" s="57" t="s">
        <v>192</v>
      </c>
      <c r="D430" s="58">
        <f t="shared" si="43"/>
        <v>0</v>
      </c>
      <c r="E430" s="58">
        <f t="shared" si="44"/>
        <v>0</v>
      </c>
      <c r="F430" s="58" t="str">
        <f t="shared" si="46"/>
        <v/>
      </c>
    </row>
    <row r="431" spans="1:6" x14ac:dyDescent="0.2">
      <c r="A431" s="57" t="str">
        <f t="shared" si="45"/>
        <v>430</v>
      </c>
      <c r="B431" s="68">
        <v>4309</v>
      </c>
      <c r="C431" s="57" t="s">
        <v>193</v>
      </c>
      <c r="D431" s="58">
        <f t="shared" si="43"/>
        <v>0</v>
      </c>
      <c r="E431" s="58">
        <f t="shared" si="44"/>
        <v>0</v>
      </c>
      <c r="F431" s="58" t="str">
        <f t="shared" si="46"/>
        <v/>
      </c>
    </row>
    <row r="432" spans="1:6" x14ac:dyDescent="0.2">
      <c r="A432" s="57" t="str">
        <f t="shared" si="45"/>
        <v>43</v>
      </c>
      <c r="B432" s="68">
        <v>431</v>
      </c>
      <c r="C432" s="57" t="s">
        <v>994</v>
      </c>
      <c r="D432" s="58">
        <f t="shared" si="43"/>
        <v>0</v>
      </c>
      <c r="E432" s="58">
        <f t="shared" si="44"/>
        <v>0</v>
      </c>
      <c r="F432" s="58" t="str">
        <f t="shared" si="46"/>
        <v/>
      </c>
    </row>
    <row r="433" spans="1:13" x14ac:dyDescent="0.2">
      <c r="A433" s="57" t="str">
        <f t="shared" si="45"/>
        <v>431</v>
      </c>
      <c r="B433" s="68">
        <v>4310</v>
      </c>
      <c r="C433" s="57" t="s">
        <v>194</v>
      </c>
      <c r="D433" s="58">
        <f t="shared" si="43"/>
        <v>0</v>
      </c>
      <c r="E433" s="58">
        <f t="shared" si="44"/>
        <v>0</v>
      </c>
      <c r="F433" s="58" t="str">
        <f t="shared" si="46"/>
        <v/>
      </c>
    </row>
    <row r="434" spans="1:13" x14ac:dyDescent="0.2">
      <c r="A434" s="57" t="str">
        <f t="shared" si="45"/>
        <v>431</v>
      </c>
      <c r="B434" s="68">
        <v>4311</v>
      </c>
      <c r="C434" s="57" t="s">
        <v>195</v>
      </c>
      <c r="D434" s="58">
        <f t="shared" ref="D434:D496" si="47">IF(LEN(B434)&lt;4,SUMIF(SgNr,$B434,SgAnfBestand),SUMIF(DeKontoNr,B434,DeAnfBestand))</f>
        <v>0</v>
      </c>
      <c r="E434" s="58">
        <f t="shared" ref="E434:E496" si="48">IF(LEN(B434)&lt;4,SUMIF(SgNr,$B434,SgEndBestand),IF(B434&lt;3000,D434+SUMIF(DeKontoNr,B434,DeBuchBetrag),SUMIF(DeKontoNr,B434,DeBuchBetrag)))</f>
        <v>0</v>
      </c>
      <c r="F434" s="58" t="str">
        <f t="shared" si="46"/>
        <v/>
      </c>
    </row>
    <row r="435" spans="1:13" x14ac:dyDescent="0.2">
      <c r="A435" s="57" t="str">
        <f t="shared" ref="A435:A498" si="49">IF(LEN($B435)=4,LEFT($B435,3),IF(LEN($B435)=3,LEFT($B435,2),IF(LEN($B435)=2,LEFT($B435,1),"")))</f>
        <v>431</v>
      </c>
      <c r="B435" s="68">
        <v>4312</v>
      </c>
      <c r="C435" s="57" t="s">
        <v>196</v>
      </c>
      <c r="D435" s="58">
        <f t="shared" si="47"/>
        <v>0</v>
      </c>
      <c r="E435" s="58">
        <f t="shared" si="48"/>
        <v>0</v>
      </c>
      <c r="F435" s="58" t="str">
        <f t="shared" ref="F435:F498" si="50">IF(OR(B435=1,B435=3,B435=5,B435=7,B435=9000),E435-D435,IF(OR(B435=2,B435=4,B435=6,B435=8,B435=9001),-(E435-D435),""))</f>
        <v/>
      </c>
    </row>
    <row r="436" spans="1:13" x14ac:dyDescent="0.2">
      <c r="A436" s="57" t="str">
        <f t="shared" si="49"/>
        <v>43</v>
      </c>
      <c r="B436" s="68">
        <v>432</v>
      </c>
      <c r="C436" s="57" t="s">
        <v>197</v>
      </c>
      <c r="D436" s="58">
        <f t="shared" si="47"/>
        <v>0</v>
      </c>
      <c r="E436" s="58">
        <f t="shared" si="48"/>
        <v>0</v>
      </c>
      <c r="F436" s="58" t="str">
        <f t="shared" si="50"/>
        <v/>
      </c>
    </row>
    <row r="437" spans="1:13" x14ac:dyDescent="0.2">
      <c r="A437" s="57" t="str">
        <f t="shared" si="49"/>
        <v>432</v>
      </c>
      <c r="B437" s="68">
        <v>4320</v>
      </c>
      <c r="C437" s="57" t="s">
        <v>198</v>
      </c>
      <c r="D437" s="58">
        <f t="shared" si="47"/>
        <v>0</v>
      </c>
      <c r="E437" s="58">
        <f t="shared" si="48"/>
        <v>0</v>
      </c>
      <c r="F437" s="58" t="str">
        <f t="shared" si="50"/>
        <v/>
      </c>
    </row>
    <row r="438" spans="1:13" x14ac:dyDescent="0.2">
      <c r="A438" s="57" t="str">
        <f t="shared" si="49"/>
        <v>432</v>
      </c>
      <c r="B438" s="68">
        <v>4321</v>
      </c>
      <c r="C438" s="57" t="s">
        <v>199</v>
      </c>
      <c r="D438" s="58">
        <f t="shared" si="47"/>
        <v>0</v>
      </c>
      <c r="E438" s="58">
        <f t="shared" si="48"/>
        <v>0</v>
      </c>
      <c r="F438" s="58" t="str">
        <f t="shared" si="50"/>
        <v/>
      </c>
    </row>
    <row r="439" spans="1:13" x14ac:dyDescent="0.2">
      <c r="A439" s="57" t="str">
        <f t="shared" si="49"/>
        <v>432</v>
      </c>
      <c r="B439" s="68">
        <v>4329</v>
      </c>
      <c r="C439" s="57" t="s">
        <v>200</v>
      </c>
      <c r="D439" s="58">
        <f t="shared" si="47"/>
        <v>0</v>
      </c>
      <c r="E439" s="58">
        <f t="shared" si="48"/>
        <v>0</v>
      </c>
      <c r="F439" s="58" t="str">
        <f t="shared" si="50"/>
        <v/>
      </c>
    </row>
    <row r="440" spans="1:13" x14ac:dyDescent="0.2">
      <c r="A440" s="57" t="str">
        <f t="shared" si="49"/>
        <v>43</v>
      </c>
      <c r="B440" s="68">
        <v>439</v>
      </c>
      <c r="C440" s="57" t="s">
        <v>201</v>
      </c>
      <c r="D440" s="58">
        <f>IF(LEN(B440)&lt;4,SUMIF(SgNr,$B440,SgAnfBestand),SUMIF(DeKontoNr,B440,DeAnfBestand))</f>
        <v>0</v>
      </c>
      <c r="E440" s="58">
        <f t="shared" si="48"/>
        <v>0</v>
      </c>
      <c r="F440" s="58" t="str">
        <f t="shared" si="50"/>
        <v/>
      </c>
    </row>
    <row r="441" spans="1:13" x14ac:dyDescent="0.2">
      <c r="A441" s="57" t="str">
        <f t="shared" si="49"/>
        <v>439</v>
      </c>
      <c r="B441" s="68">
        <v>4390</v>
      </c>
      <c r="C441" s="57" t="s">
        <v>201</v>
      </c>
      <c r="D441" s="58">
        <f t="shared" ref="D441" si="51">IF(LEN(B441)&lt;4,SUMIF(SgNr,$B441,SgAnfBestand),SUMIF(DeKontoNr,B441,DeAnfBestand))</f>
        <v>0</v>
      </c>
      <c r="E441" s="58">
        <f t="shared" ref="E441" si="52">IF(LEN(B441)&lt;4,SUMIF(SgNr,$B441,SgEndBestand),IF(B441&lt;3000,D441+SUMIF(DeKontoNr,B441,DeBuchBetrag),SUMIF(DeKontoNr,B441,DeBuchBetrag)))</f>
        <v>0</v>
      </c>
      <c r="F441" s="58" t="str">
        <f t="shared" ref="F441" si="53">IF(OR(B441=1,B441=3,B441=5,B441=7,B441=9000),E441-D441,IF(OR(B441=2,B441=4,B441=6,B441=8,B441=9001),-(E441-D441),""))</f>
        <v/>
      </c>
    </row>
    <row r="442" spans="1:13" s="130" customFormat="1" x14ac:dyDescent="0.2">
      <c r="A442" s="117" t="str">
        <f t="shared" si="49"/>
        <v>439</v>
      </c>
      <c r="B442" s="155">
        <v>4391</v>
      </c>
      <c r="C442" s="117" t="s">
        <v>233</v>
      </c>
      <c r="D442" s="148">
        <f t="shared" si="47"/>
        <v>0</v>
      </c>
      <c r="E442" s="148">
        <f t="shared" si="48"/>
        <v>0</v>
      </c>
      <c r="F442" s="148" t="str">
        <f t="shared" si="50"/>
        <v/>
      </c>
      <c r="H442" s="10"/>
      <c r="I442" s="11"/>
      <c r="J442" s="11"/>
      <c r="K442" s="11"/>
      <c r="L442" s="11"/>
      <c r="M442" s="10"/>
    </row>
    <row r="443" spans="1:13" x14ac:dyDescent="0.2">
      <c r="A443" s="57" t="str">
        <f t="shared" si="49"/>
        <v>4</v>
      </c>
      <c r="B443" s="68">
        <v>44</v>
      </c>
      <c r="C443" s="57" t="s">
        <v>202</v>
      </c>
      <c r="D443" s="58">
        <f t="shared" si="47"/>
        <v>0</v>
      </c>
      <c r="E443" s="58">
        <f t="shared" si="48"/>
        <v>0</v>
      </c>
      <c r="F443" s="58" t="str">
        <f t="shared" si="50"/>
        <v/>
      </c>
      <c r="H443" s="130"/>
      <c r="I443" s="85"/>
      <c r="J443" s="85"/>
      <c r="K443" s="85"/>
      <c r="L443" s="85"/>
      <c r="M443" s="130"/>
    </row>
    <row r="444" spans="1:13" x14ac:dyDescent="0.2">
      <c r="A444" s="57" t="str">
        <f t="shared" si="49"/>
        <v>44</v>
      </c>
      <c r="B444" s="68">
        <v>440</v>
      </c>
      <c r="C444" s="57" t="s">
        <v>203</v>
      </c>
      <c r="D444" s="58">
        <f t="shared" si="47"/>
        <v>0</v>
      </c>
      <c r="E444" s="58">
        <f t="shared" si="48"/>
        <v>0</v>
      </c>
      <c r="F444" s="58" t="str">
        <f t="shared" si="50"/>
        <v/>
      </c>
    </row>
    <row r="445" spans="1:13" x14ac:dyDescent="0.2">
      <c r="A445" s="57" t="str">
        <f t="shared" si="49"/>
        <v>440</v>
      </c>
      <c r="B445" s="68">
        <v>4400</v>
      </c>
      <c r="C445" s="57" t="s">
        <v>204</v>
      </c>
      <c r="D445" s="58">
        <f t="shared" si="47"/>
        <v>0</v>
      </c>
      <c r="E445" s="58">
        <f t="shared" si="48"/>
        <v>0</v>
      </c>
      <c r="F445" s="58" t="str">
        <f t="shared" si="50"/>
        <v/>
      </c>
    </row>
    <row r="446" spans="1:13" x14ac:dyDescent="0.2">
      <c r="A446" s="57" t="str">
        <f t="shared" si="49"/>
        <v>440</v>
      </c>
      <c r="B446" s="68">
        <v>4401</v>
      </c>
      <c r="C446" s="57" t="s">
        <v>205</v>
      </c>
      <c r="D446" s="58">
        <f t="shared" si="47"/>
        <v>0</v>
      </c>
      <c r="E446" s="58">
        <f t="shared" si="48"/>
        <v>0</v>
      </c>
      <c r="F446" s="58" t="str">
        <f t="shared" si="50"/>
        <v/>
      </c>
    </row>
    <row r="447" spans="1:13" x14ac:dyDescent="0.2">
      <c r="A447" s="57" t="str">
        <f t="shared" si="49"/>
        <v>440</v>
      </c>
      <c r="B447" s="68">
        <v>4402</v>
      </c>
      <c r="C447" s="57" t="s">
        <v>910</v>
      </c>
      <c r="D447" s="58">
        <f t="shared" si="47"/>
        <v>0</v>
      </c>
      <c r="E447" s="58">
        <f t="shared" si="48"/>
        <v>0</v>
      </c>
      <c r="F447" s="58" t="str">
        <f t="shared" si="50"/>
        <v/>
      </c>
    </row>
    <row r="448" spans="1:13" x14ac:dyDescent="0.2">
      <c r="A448" s="57" t="str">
        <f t="shared" si="49"/>
        <v>440</v>
      </c>
      <c r="B448" s="68">
        <v>4409</v>
      </c>
      <c r="C448" s="57" t="s">
        <v>206</v>
      </c>
      <c r="D448" s="58">
        <f t="shared" si="47"/>
        <v>0</v>
      </c>
      <c r="E448" s="58">
        <f t="shared" si="48"/>
        <v>0</v>
      </c>
      <c r="F448" s="58" t="str">
        <f t="shared" si="50"/>
        <v/>
      </c>
    </row>
    <row r="449" spans="1:6" x14ac:dyDescent="0.2">
      <c r="A449" s="57" t="str">
        <f t="shared" si="49"/>
        <v>44</v>
      </c>
      <c r="B449" s="68">
        <v>441</v>
      </c>
      <c r="C449" s="57" t="s">
        <v>207</v>
      </c>
      <c r="D449" s="58">
        <f t="shared" si="47"/>
        <v>0</v>
      </c>
      <c r="E449" s="58">
        <f t="shared" si="48"/>
        <v>0</v>
      </c>
      <c r="F449" s="58" t="str">
        <f t="shared" si="50"/>
        <v/>
      </c>
    </row>
    <row r="450" spans="1:6" x14ac:dyDescent="0.2">
      <c r="A450" s="57" t="str">
        <f t="shared" si="49"/>
        <v>441</v>
      </c>
      <c r="B450" s="68">
        <v>4410</v>
      </c>
      <c r="C450" s="57" t="s">
        <v>208</v>
      </c>
      <c r="D450" s="58">
        <f t="shared" si="47"/>
        <v>0</v>
      </c>
      <c r="E450" s="58">
        <f t="shared" si="48"/>
        <v>0</v>
      </c>
      <c r="F450" s="58" t="str">
        <f t="shared" si="50"/>
        <v/>
      </c>
    </row>
    <row r="451" spans="1:6" x14ac:dyDescent="0.2">
      <c r="A451" s="57" t="str">
        <f t="shared" si="49"/>
        <v>441</v>
      </c>
      <c r="B451" s="68">
        <v>4411</v>
      </c>
      <c r="C451" s="117" t="s">
        <v>990</v>
      </c>
      <c r="D451" s="58">
        <f t="shared" si="47"/>
        <v>0</v>
      </c>
      <c r="E451" s="58">
        <f t="shared" si="48"/>
        <v>0</v>
      </c>
      <c r="F451" s="58" t="str">
        <f t="shared" si="50"/>
        <v/>
      </c>
    </row>
    <row r="452" spans="1:6" x14ac:dyDescent="0.2">
      <c r="A452" s="57" t="str">
        <f t="shared" si="49"/>
        <v>441</v>
      </c>
      <c r="B452" s="68">
        <v>4419</v>
      </c>
      <c r="C452" s="57" t="s">
        <v>209</v>
      </c>
      <c r="D452" s="58">
        <f t="shared" si="47"/>
        <v>0</v>
      </c>
      <c r="E452" s="58">
        <f t="shared" si="48"/>
        <v>0</v>
      </c>
      <c r="F452" s="58" t="str">
        <f t="shared" si="50"/>
        <v/>
      </c>
    </row>
    <row r="453" spans="1:6" x14ac:dyDescent="0.2">
      <c r="A453" s="57" t="str">
        <f t="shared" si="49"/>
        <v>44</v>
      </c>
      <c r="B453" s="68">
        <v>442</v>
      </c>
      <c r="C453" s="57" t="s">
        <v>210</v>
      </c>
      <c r="D453" s="58">
        <f t="shared" si="47"/>
        <v>0</v>
      </c>
      <c r="E453" s="58">
        <f t="shared" si="48"/>
        <v>0</v>
      </c>
      <c r="F453" s="58" t="str">
        <f t="shared" si="50"/>
        <v/>
      </c>
    </row>
    <row r="454" spans="1:6" x14ac:dyDescent="0.2">
      <c r="A454" s="57" t="str">
        <f t="shared" si="49"/>
        <v>442</v>
      </c>
      <c r="B454" s="68">
        <v>4420</v>
      </c>
      <c r="C454" s="57" t="s">
        <v>211</v>
      </c>
      <c r="D454" s="58">
        <f t="shared" si="47"/>
        <v>0</v>
      </c>
      <c r="E454" s="58">
        <f t="shared" si="48"/>
        <v>0</v>
      </c>
      <c r="F454" s="58" t="str">
        <f t="shared" si="50"/>
        <v/>
      </c>
    </row>
    <row r="455" spans="1:6" x14ac:dyDescent="0.2">
      <c r="A455" s="57" t="str">
        <f t="shared" si="49"/>
        <v>442</v>
      </c>
      <c r="B455" s="68">
        <v>4429</v>
      </c>
      <c r="C455" s="57" t="s">
        <v>212</v>
      </c>
      <c r="D455" s="58">
        <f t="shared" si="47"/>
        <v>0</v>
      </c>
      <c r="E455" s="58">
        <f t="shared" si="48"/>
        <v>0</v>
      </c>
      <c r="F455" s="58" t="str">
        <f t="shared" si="50"/>
        <v/>
      </c>
    </row>
    <row r="456" spans="1:6" x14ac:dyDescent="0.2">
      <c r="A456" s="57" t="str">
        <f t="shared" si="49"/>
        <v>44</v>
      </c>
      <c r="B456" s="68">
        <v>443</v>
      </c>
      <c r="C456" s="57" t="s">
        <v>213</v>
      </c>
      <c r="D456" s="58">
        <f t="shared" si="47"/>
        <v>0</v>
      </c>
      <c r="E456" s="58">
        <f t="shared" si="48"/>
        <v>0</v>
      </c>
      <c r="F456" s="58" t="str">
        <f t="shared" si="50"/>
        <v/>
      </c>
    </row>
    <row r="457" spans="1:6" x14ac:dyDescent="0.2">
      <c r="A457" s="57" t="str">
        <f t="shared" si="49"/>
        <v>443</v>
      </c>
      <c r="B457" s="68">
        <v>4430</v>
      </c>
      <c r="C457" s="57" t="s">
        <v>214</v>
      </c>
      <c r="D457" s="58">
        <f t="shared" si="47"/>
        <v>0</v>
      </c>
      <c r="E457" s="58">
        <f t="shared" si="48"/>
        <v>0</v>
      </c>
      <c r="F457" s="58" t="str">
        <f t="shared" si="50"/>
        <v/>
      </c>
    </row>
    <row r="458" spans="1:6" x14ac:dyDescent="0.2">
      <c r="A458" s="57" t="str">
        <f t="shared" si="49"/>
        <v>443</v>
      </c>
      <c r="B458" s="68">
        <v>4431</v>
      </c>
      <c r="C458" s="57" t="s">
        <v>215</v>
      </c>
      <c r="D458" s="58">
        <f t="shared" si="47"/>
        <v>0</v>
      </c>
      <c r="E458" s="58">
        <f t="shared" si="48"/>
        <v>0</v>
      </c>
      <c r="F458" s="58" t="str">
        <f t="shared" si="50"/>
        <v/>
      </c>
    </row>
    <row r="459" spans="1:6" x14ac:dyDescent="0.2">
      <c r="A459" s="57" t="str">
        <f t="shared" si="49"/>
        <v>443</v>
      </c>
      <c r="B459" s="68">
        <v>4432</v>
      </c>
      <c r="C459" s="57" t="s">
        <v>216</v>
      </c>
      <c r="D459" s="58">
        <f t="shared" si="47"/>
        <v>0</v>
      </c>
      <c r="E459" s="58">
        <f t="shared" si="48"/>
        <v>0</v>
      </c>
      <c r="F459" s="58" t="str">
        <f t="shared" si="50"/>
        <v/>
      </c>
    </row>
    <row r="460" spans="1:6" x14ac:dyDescent="0.2">
      <c r="A460" s="57" t="str">
        <f t="shared" si="49"/>
        <v>443</v>
      </c>
      <c r="B460" s="68">
        <v>4439</v>
      </c>
      <c r="C460" s="57" t="s">
        <v>217</v>
      </c>
      <c r="D460" s="58">
        <f t="shared" si="47"/>
        <v>0</v>
      </c>
      <c r="E460" s="58">
        <f t="shared" si="48"/>
        <v>0</v>
      </c>
      <c r="F460" s="58" t="str">
        <f t="shared" si="50"/>
        <v/>
      </c>
    </row>
    <row r="461" spans="1:6" x14ac:dyDescent="0.2">
      <c r="A461" s="57" t="str">
        <f t="shared" si="49"/>
        <v>44</v>
      </c>
      <c r="B461" s="68">
        <v>444</v>
      </c>
      <c r="C461" s="57" t="s">
        <v>99</v>
      </c>
      <c r="D461" s="58">
        <f t="shared" si="47"/>
        <v>0</v>
      </c>
      <c r="E461" s="58">
        <f t="shared" si="48"/>
        <v>0</v>
      </c>
      <c r="F461" s="58" t="str">
        <f t="shared" si="50"/>
        <v/>
      </c>
    </row>
    <row r="462" spans="1:6" x14ac:dyDescent="0.2">
      <c r="A462" s="57" t="str">
        <f t="shared" si="49"/>
        <v>444</v>
      </c>
      <c r="B462" s="68">
        <v>4440</v>
      </c>
      <c r="C462" s="57" t="s">
        <v>921</v>
      </c>
      <c r="D462" s="58">
        <f t="shared" si="47"/>
        <v>0</v>
      </c>
      <c r="E462" s="58">
        <f t="shared" si="48"/>
        <v>0</v>
      </c>
      <c r="F462" s="58" t="str">
        <f t="shared" si="50"/>
        <v/>
      </c>
    </row>
    <row r="463" spans="1:6" x14ac:dyDescent="0.2">
      <c r="A463" s="57" t="str">
        <f t="shared" si="49"/>
        <v>444</v>
      </c>
      <c r="B463" s="68">
        <v>4441</v>
      </c>
      <c r="C463" s="57" t="s">
        <v>922</v>
      </c>
      <c r="D463" s="58">
        <f t="shared" si="47"/>
        <v>0</v>
      </c>
      <c r="E463" s="58">
        <f t="shared" si="48"/>
        <v>0</v>
      </c>
      <c r="F463" s="58" t="str">
        <f t="shared" si="50"/>
        <v/>
      </c>
    </row>
    <row r="464" spans="1:6" x14ac:dyDescent="0.2">
      <c r="A464" s="57" t="str">
        <f t="shared" si="49"/>
        <v>444</v>
      </c>
      <c r="B464" s="68">
        <v>4442</v>
      </c>
      <c r="C464" s="57" t="s">
        <v>923</v>
      </c>
      <c r="D464" s="58">
        <f t="shared" si="47"/>
        <v>0</v>
      </c>
      <c r="E464" s="58">
        <f t="shared" si="48"/>
        <v>0</v>
      </c>
      <c r="F464" s="58" t="str">
        <f t="shared" si="50"/>
        <v/>
      </c>
    </row>
    <row r="465" spans="1:6" x14ac:dyDescent="0.2">
      <c r="A465" s="57" t="str">
        <f t="shared" si="49"/>
        <v>444</v>
      </c>
      <c r="B465" s="68">
        <v>4443</v>
      </c>
      <c r="C465" s="57" t="s">
        <v>924</v>
      </c>
      <c r="D465" s="58">
        <f t="shared" si="47"/>
        <v>0</v>
      </c>
      <c r="E465" s="58">
        <f t="shared" si="48"/>
        <v>0</v>
      </c>
      <c r="F465" s="58" t="str">
        <f t="shared" si="50"/>
        <v/>
      </c>
    </row>
    <row r="466" spans="1:6" x14ac:dyDescent="0.2">
      <c r="A466" s="57" t="str">
        <f t="shared" si="49"/>
        <v>444</v>
      </c>
      <c r="B466" s="68">
        <v>4449</v>
      </c>
      <c r="C466" s="117" t="s">
        <v>991</v>
      </c>
      <c r="D466" s="58">
        <f t="shared" si="47"/>
        <v>0</v>
      </c>
      <c r="E466" s="58">
        <f t="shared" si="48"/>
        <v>0</v>
      </c>
      <c r="F466" s="58" t="str">
        <f t="shared" si="50"/>
        <v/>
      </c>
    </row>
    <row r="467" spans="1:6" x14ac:dyDescent="0.2">
      <c r="A467" s="57" t="str">
        <f t="shared" si="49"/>
        <v>44</v>
      </c>
      <c r="B467" s="68">
        <v>445</v>
      </c>
      <c r="C467" s="117" t="s">
        <v>218</v>
      </c>
      <c r="D467" s="58">
        <f t="shared" si="47"/>
        <v>0</v>
      </c>
      <c r="E467" s="58">
        <f t="shared" si="48"/>
        <v>0</v>
      </c>
      <c r="F467" s="58" t="str">
        <f t="shared" si="50"/>
        <v/>
      </c>
    </row>
    <row r="468" spans="1:6" x14ac:dyDescent="0.2">
      <c r="A468" s="57" t="str">
        <f t="shared" si="49"/>
        <v>445</v>
      </c>
      <c r="B468" s="68">
        <v>4450</v>
      </c>
      <c r="C468" s="117" t="s">
        <v>219</v>
      </c>
      <c r="D468" s="58">
        <f t="shared" si="47"/>
        <v>0</v>
      </c>
      <c r="E468" s="58">
        <f t="shared" si="48"/>
        <v>0</v>
      </c>
      <c r="F468" s="58" t="str">
        <f t="shared" si="50"/>
        <v/>
      </c>
    </row>
    <row r="469" spans="1:6" x14ac:dyDescent="0.2">
      <c r="A469" s="57" t="str">
        <f t="shared" si="49"/>
        <v>445</v>
      </c>
      <c r="B469" s="68">
        <v>4451</v>
      </c>
      <c r="C469" s="117" t="s">
        <v>877</v>
      </c>
      <c r="D469" s="58">
        <f t="shared" si="47"/>
        <v>0</v>
      </c>
      <c r="E469" s="58">
        <f t="shared" si="48"/>
        <v>0</v>
      </c>
      <c r="F469" s="58" t="str">
        <f t="shared" si="50"/>
        <v/>
      </c>
    </row>
    <row r="470" spans="1:6" x14ac:dyDescent="0.2">
      <c r="A470" s="57" t="str">
        <f t="shared" si="49"/>
        <v>44</v>
      </c>
      <c r="B470" s="68">
        <v>446</v>
      </c>
      <c r="C470" s="117" t="s">
        <v>878</v>
      </c>
      <c r="D470" s="58">
        <f t="shared" si="47"/>
        <v>0</v>
      </c>
      <c r="E470" s="58">
        <f t="shared" si="48"/>
        <v>0</v>
      </c>
      <c r="F470" s="58" t="str">
        <f t="shared" si="50"/>
        <v/>
      </c>
    </row>
    <row r="471" spans="1:6" x14ac:dyDescent="0.2">
      <c r="A471" s="57" t="str">
        <f t="shared" si="49"/>
        <v>446</v>
      </c>
      <c r="B471" s="68">
        <v>4460</v>
      </c>
      <c r="C471" s="57" t="s">
        <v>220</v>
      </c>
      <c r="D471" s="58">
        <f t="shared" si="47"/>
        <v>0</v>
      </c>
      <c r="E471" s="58">
        <f t="shared" si="48"/>
        <v>0</v>
      </c>
      <c r="F471" s="58" t="str">
        <f t="shared" si="50"/>
        <v/>
      </c>
    </row>
    <row r="472" spans="1:6" x14ac:dyDescent="0.2">
      <c r="A472" s="57" t="str">
        <f t="shared" si="49"/>
        <v>446</v>
      </c>
      <c r="B472" s="68">
        <v>4461</v>
      </c>
      <c r="C472" s="57" t="s">
        <v>221</v>
      </c>
      <c r="D472" s="58">
        <f t="shared" si="47"/>
        <v>0</v>
      </c>
      <c r="E472" s="58">
        <f t="shared" si="48"/>
        <v>0</v>
      </c>
      <c r="F472" s="58" t="str">
        <f t="shared" si="50"/>
        <v/>
      </c>
    </row>
    <row r="473" spans="1:6" x14ac:dyDescent="0.2">
      <c r="A473" s="57" t="str">
        <f t="shared" si="49"/>
        <v>446</v>
      </c>
      <c r="B473" s="68">
        <v>4462</v>
      </c>
      <c r="C473" s="57" t="s">
        <v>222</v>
      </c>
      <c r="D473" s="58">
        <f t="shared" si="47"/>
        <v>0</v>
      </c>
      <c r="E473" s="58">
        <f t="shared" si="48"/>
        <v>0</v>
      </c>
      <c r="F473" s="58" t="str">
        <f t="shared" si="50"/>
        <v/>
      </c>
    </row>
    <row r="474" spans="1:6" x14ac:dyDescent="0.2">
      <c r="A474" s="57" t="str">
        <f t="shared" si="49"/>
        <v>446</v>
      </c>
      <c r="B474" s="68">
        <v>4463</v>
      </c>
      <c r="C474" s="57" t="s">
        <v>223</v>
      </c>
      <c r="D474" s="58">
        <f t="shared" si="47"/>
        <v>0</v>
      </c>
      <c r="E474" s="58">
        <f t="shared" si="48"/>
        <v>0</v>
      </c>
      <c r="F474" s="58" t="str">
        <f t="shared" si="50"/>
        <v/>
      </c>
    </row>
    <row r="475" spans="1:6" x14ac:dyDescent="0.2">
      <c r="A475" s="57" t="str">
        <f t="shared" si="49"/>
        <v>446</v>
      </c>
      <c r="B475" s="68">
        <v>4468</v>
      </c>
      <c r="C475" s="57" t="s">
        <v>224</v>
      </c>
      <c r="D475" s="58">
        <f t="shared" si="47"/>
        <v>0</v>
      </c>
      <c r="E475" s="58">
        <f t="shared" si="48"/>
        <v>0</v>
      </c>
      <c r="F475" s="58" t="str">
        <f t="shared" si="50"/>
        <v/>
      </c>
    </row>
    <row r="476" spans="1:6" x14ac:dyDescent="0.2">
      <c r="A476" s="57" t="str">
        <f t="shared" si="49"/>
        <v>446</v>
      </c>
      <c r="B476" s="68">
        <v>4469</v>
      </c>
      <c r="C476" s="57" t="s">
        <v>225</v>
      </c>
      <c r="D476" s="58">
        <f t="shared" si="47"/>
        <v>0</v>
      </c>
      <c r="E476" s="58">
        <f t="shared" si="48"/>
        <v>0</v>
      </c>
      <c r="F476" s="58" t="str">
        <f t="shared" si="50"/>
        <v/>
      </c>
    </row>
    <row r="477" spans="1:6" x14ac:dyDescent="0.2">
      <c r="A477" s="57" t="str">
        <f t="shared" si="49"/>
        <v>44</v>
      </c>
      <c r="B477" s="68">
        <v>447</v>
      </c>
      <c r="C477" s="117" t="s">
        <v>879</v>
      </c>
      <c r="D477" s="58">
        <f t="shared" si="47"/>
        <v>0</v>
      </c>
      <c r="E477" s="58">
        <f t="shared" si="48"/>
        <v>0</v>
      </c>
      <c r="F477" s="58" t="str">
        <f t="shared" si="50"/>
        <v/>
      </c>
    </row>
    <row r="478" spans="1:6" x14ac:dyDescent="0.2">
      <c r="A478" s="57" t="str">
        <f t="shared" si="49"/>
        <v>447</v>
      </c>
      <c r="B478" s="68">
        <v>4470</v>
      </c>
      <c r="C478" s="57" t="s">
        <v>226</v>
      </c>
      <c r="D478" s="58">
        <f t="shared" si="47"/>
        <v>0</v>
      </c>
      <c r="E478" s="58">
        <f t="shared" si="48"/>
        <v>0</v>
      </c>
      <c r="F478" s="58" t="str">
        <f t="shared" si="50"/>
        <v/>
      </c>
    </row>
    <row r="479" spans="1:6" x14ac:dyDescent="0.2">
      <c r="A479" s="57" t="str">
        <f t="shared" si="49"/>
        <v>447</v>
      </c>
      <c r="B479" s="68">
        <v>4471</v>
      </c>
      <c r="C479" s="57" t="s">
        <v>227</v>
      </c>
      <c r="D479" s="58">
        <f t="shared" si="47"/>
        <v>0</v>
      </c>
      <c r="E479" s="58">
        <f t="shared" si="48"/>
        <v>0</v>
      </c>
      <c r="F479" s="58" t="str">
        <f t="shared" si="50"/>
        <v/>
      </c>
    </row>
    <row r="480" spans="1:6" x14ac:dyDescent="0.2">
      <c r="A480" s="57" t="str">
        <f t="shared" si="49"/>
        <v>447</v>
      </c>
      <c r="B480" s="68">
        <v>4472</v>
      </c>
      <c r="C480" s="57" t="s">
        <v>228</v>
      </c>
      <c r="D480" s="58">
        <f t="shared" si="47"/>
        <v>0</v>
      </c>
      <c r="E480" s="58">
        <f t="shared" si="48"/>
        <v>0</v>
      </c>
      <c r="F480" s="58" t="str">
        <f t="shared" si="50"/>
        <v/>
      </c>
    </row>
    <row r="481" spans="1:13" x14ac:dyDescent="0.2">
      <c r="A481" s="57" t="str">
        <f t="shared" si="49"/>
        <v>447</v>
      </c>
      <c r="B481" s="68">
        <v>4479</v>
      </c>
      <c r="C481" s="57" t="s">
        <v>229</v>
      </c>
      <c r="D481" s="58">
        <f t="shared" si="47"/>
        <v>0</v>
      </c>
      <c r="E481" s="58">
        <f t="shared" si="48"/>
        <v>0</v>
      </c>
      <c r="F481" s="58" t="str">
        <f t="shared" si="50"/>
        <v/>
      </c>
    </row>
    <row r="482" spans="1:13" x14ac:dyDescent="0.2">
      <c r="A482" s="57" t="str">
        <f t="shared" si="49"/>
        <v>44</v>
      </c>
      <c r="B482" s="68">
        <v>448</v>
      </c>
      <c r="C482" s="57" t="s">
        <v>230</v>
      </c>
      <c r="D482" s="58">
        <f t="shared" si="47"/>
        <v>0</v>
      </c>
      <c r="E482" s="58">
        <f t="shared" si="48"/>
        <v>0</v>
      </c>
      <c r="F482" s="58" t="str">
        <f t="shared" si="50"/>
        <v/>
      </c>
    </row>
    <row r="483" spans="1:13" x14ac:dyDescent="0.2">
      <c r="A483" s="57" t="str">
        <f t="shared" si="49"/>
        <v>448</v>
      </c>
      <c r="B483" s="68">
        <v>4480</v>
      </c>
      <c r="C483" s="57" t="s">
        <v>231</v>
      </c>
      <c r="D483" s="58">
        <f t="shared" si="47"/>
        <v>0</v>
      </c>
      <c r="E483" s="58">
        <f t="shared" si="48"/>
        <v>0</v>
      </c>
      <c r="F483" s="58" t="str">
        <f t="shared" si="50"/>
        <v/>
      </c>
    </row>
    <row r="484" spans="1:13" x14ac:dyDescent="0.2">
      <c r="A484" s="57" t="str">
        <f t="shared" si="49"/>
        <v>448</v>
      </c>
      <c r="B484" s="68">
        <v>4489</v>
      </c>
      <c r="C484" s="57" t="s">
        <v>232</v>
      </c>
      <c r="D484" s="58">
        <f t="shared" si="47"/>
        <v>0</v>
      </c>
      <c r="E484" s="58">
        <f t="shared" si="48"/>
        <v>0</v>
      </c>
      <c r="F484" s="58" t="str">
        <f t="shared" si="50"/>
        <v/>
      </c>
    </row>
    <row r="485" spans="1:13" x14ac:dyDescent="0.2">
      <c r="A485" s="57" t="str">
        <f t="shared" si="49"/>
        <v>44</v>
      </c>
      <c r="B485" s="68">
        <v>449</v>
      </c>
      <c r="C485" s="123" t="s">
        <v>926</v>
      </c>
      <c r="D485" s="58">
        <f t="shared" si="47"/>
        <v>0</v>
      </c>
      <c r="E485" s="58">
        <f t="shared" si="48"/>
        <v>0</v>
      </c>
      <c r="F485" s="58" t="str">
        <f t="shared" si="50"/>
        <v/>
      </c>
    </row>
    <row r="486" spans="1:13" s="132" customFormat="1" x14ac:dyDescent="0.2">
      <c r="A486" s="152" t="str">
        <f t="shared" si="49"/>
        <v>449</v>
      </c>
      <c r="B486" s="156">
        <v>4490</v>
      </c>
      <c r="C486" s="157" t="s">
        <v>1026</v>
      </c>
      <c r="D486" s="153">
        <f t="shared" ref="D486" si="54">IF(LEN(B486)&lt;4,SUMIF(SgNr,$B486,SgAnfBestand),SUMIF(DeKontoNr,B486,DeAnfBestand))</f>
        <v>0</v>
      </c>
      <c r="E486" s="153">
        <f t="shared" ref="E486" si="55">IF(LEN(B486)&lt;4,SUMIF(SgNr,$B486,SgEndBestand),IF(B486&lt;3000,D486+SUMIF(DeKontoNr,B486,DeBuchBetrag),SUMIF(DeKontoNr,B486,DeBuchBetrag)))</f>
        <v>0</v>
      </c>
      <c r="F486" s="131" t="str">
        <f t="shared" ref="F486" si="56">IF(OR(B486=1,B486=3,B486=5,B486=7,B486=9000),E486-D486,IF(OR(B486=2,B486=4,B486=6,B486=8,B486=9001),-(E486-D486),""))</f>
        <v/>
      </c>
      <c r="H486" s="10"/>
      <c r="I486" s="11"/>
      <c r="J486" s="11"/>
      <c r="K486" s="11"/>
      <c r="L486" s="11"/>
      <c r="M486" s="10"/>
    </row>
    <row r="487" spans="1:13" x14ac:dyDescent="0.2">
      <c r="A487" s="57" t="str">
        <f t="shared" si="49"/>
        <v>449</v>
      </c>
      <c r="B487" s="68">
        <v>4499</v>
      </c>
      <c r="C487" s="123" t="s">
        <v>926</v>
      </c>
      <c r="D487" s="58">
        <f t="shared" si="47"/>
        <v>0</v>
      </c>
      <c r="E487" s="58">
        <f t="shared" si="48"/>
        <v>0</v>
      </c>
      <c r="F487" s="58" t="str">
        <f t="shared" si="50"/>
        <v/>
      </c>
      <c r="H487" s="132"/>
      <c r="I487" s="133"/>
      <c r="J487" s="133"/>
      <c r="K487" s="133"/>
      <c r="L487" s="133"/>
      <c r="M487" s="132"/>
    </row>
    <row r="488" spans="1:13" ht="12" x14ac:dyDescent="0.2">
      <c r="A488" s="57" t="str">
        <f t="shared" si="49"/>
        <v>4</v>
      </c>
      <c r="B488" s="68">
        <v>45</v>
      </c>
      <c r="C488" s="123" t="s">
        <v>951</v>
      </c>
      <c r="D488" s="58">
        <f t="shared" si="47"/>
        <v>0</v>
      </c>
      <c r="E488" s="58">
        <f t="shared" si="48"/>
        <v>0</v>
      </c>
      <c r="F488" s="58" t="str">
        <f t="shared" si="50"/>
        <v/>
      </c>
    </row>
    <row r="489" spans="1:13" x14ac:dyDescent="0.2">
      <c r="A489" s="57" t="str">
        <f t="shared" si="49"/>
        <v>45</v>
      </c>
      <c r="B489" s="68">
        <v>450</v>
      </c>
      <c r="C489" s="123" t="s">
        <v>952</v>
      </c>
      <c r="D489" s="58">
        <f t="shared" si="47"/>
        <v>0</v>
      </c>
      <c r="E489" s="58">
        <f t="shared" si="48"/>
        <v>0</v>
      </c>
      <c r="F489" s="58" t="str">
        <f t="shared" si="50"/>
        <v/>
      </c>
    </row>
    <row r="490" spans="1:13" ht="12" x14ac:dyDescent="0.2">
      <c r="A490" s="57" t="str">
        <f t="shared" si="49"/>
        <v>450</v>
      </c>
      <c r="B490" s="68">
        <v>4501</v>
      </c>
      <c r="C490" s="123" t="s">
        <v>953</v>
      </c>
      <c r="D490" s="58">
        <f t="shared" si="47"/>
        <v>0</v>
      </c>
      <c r="E490" s="58">
        <f t="shared" si="48"/>
        <v>0</v>
      </c>
      <c r="F490" s="58" t="str">
        <f t="shared" si="50"/>
        <v/>
      </c>
    </row>
    <row r="491" spans="1:13" ht="12" x14ac:dyDescent="0.2">
      <c r="A491" s="57" t="str">
        <f t="shared" si="49"/>
        <v>450</v>
      </c>
      <c r="B491" s="68">
        <v>4502</v>
      </c>
      <c r="C491" s="123" t="s">
        <v>954</v>
      </c>
      <c r="D491" s="58">
        <f t="shared" si="47"/>
        <v>0</v>
      </c>
      <c r="E491" s="58">
        <f t="shared" si="48"/>
        <v>0</v>
      </c>
      <c r="F491" s="58" t="str">
        <f t="shared" ref="F491" si="57">IF(OR(B491=1,B491=3,B491=5,B491=7,B491=9000),E491-D491,IF(OR(B491=2,B491=4,B491=6,B491=8,B491=9001),-(E491-D491),""))</f>
        <v/>
      </c>
    </row>
    <row r="492" spans="1:13" ht="12" x14ac:dyDescent="0.2">
      <c r="A492" s="57" t="str">
        <f t="shared" si="49"/>
        <v>45</v>
      </c>
      <c r="B492" s="68">
        <v>451</v>
      </c>
      <c r="C492" s="123" t="s">
        <v>955</v>
      </c>
      <c r="D492" s="58">
        <f t="shared" si="47"/>
        <v>0</v>
      </c>
      <c r="E492" s="58">
        <f t="shared" si="48"/>
        <v>0</v>
      </c>
      <c r="F492" s="58" t="str">
        <f t="shared" si="50"/>
        <v/>
      </c>
    </row>
    <row r="493" spans="1:13" ht="12" x14ac:dyDescent="0.2">
      <c r="A493" s="57" t="str">
        <f t="shared" si="49"/>
        <v>451</v>
      </c>
      <c r="B493" s="68">
        <v>4510</v>
      </c>
      <c r="C493" s="123" t="s">
        <v>956</v>
      </c>
      <c r="D493" s="58">
        <f t="shared" si="47"/>
        <v>0</v>
      </c>
      <c r="E493" s="58">
        <f t="shared" si="48"/>
        <v>0</v>
      </c>
      <c r="F493" s="58" t="str">
        <f t="shared" si="50"/>
        <v/>
      </c>
    </row>
    <row r="494" spans="1:13" ht="12" x14ac:dyDescent="0.2">
      <c r="A494" s="57" t="str">
        <f t="shared" si="49"/>
        <v>451</v>
      </c>
      <c r="B494" s="68">
        <v>4511</v>
      </c>
      <c r="C494" s="123" t="s">
        <v>957</v>
      </c>
      <c r="D494" s="58">
        <f t="shared" si="47"/>
        <v>0</v>
      </c>
      <c r="E494" s="58">
        <f t="shared" si="48"/>
        <v>0</v>
      </c>
      <c r="F494" s="58" t="str">
        <f t="shared" si="50"/>
        <v/>
      </c>
    </row>
    <row r="495" spans="1:13" x14ac:dyDescent="0.2">
      <c r="A495" s="57" t="str">
        <f t="shared" si="49"/>
        <v>4</v>
      </c>
      <c r="B495" s="68">
        <v>46</v>
      </c>
      <c r="C495" s="57" t="s">
        <v>234</v>
      </c>
      <c r="D495" s="58">
        <f t="shared" si="47"/>
        <v>0</v>
      </c>
      <c r="E495" s="58">
        <f t="shared" si="48"/>
        <v>0</v>
      </c>
      <c r="F495" s="58" t="str">
        <f t="shared" si="50"/>
        <v/>
      </c>
    </row>
    <row r="496" spans="1:13" x14ac:dyDescent="0.2">
      <c r="A496" s="57" t="str">
        <f t="shared" si="49"/>
        <v>46</v>
      </c>
      <c r="B496" s="68">
        <v>460</v>
      </c>
      <c r="C496" s="57" t="s">
        <v>925</v>
      </c>
      <c r="D496" s="58">
        <f t="shared" si="47"/>
        <v>0</v>
      </c>
      <c r="E496" s="58">
        <f t="shared" si="48"/>
        <v>0</v>
      </c>
      <c r="F496" s="58" t="str">
        <f t="shared" si="50"/>
        <v/>
      </c>
    </row>
    <row r="497" spans="1:6" x14ac:dyDescent="0.2">
      <c r="A497" s="57" t="str">
        <f t="shared" si="49"/>
        <v>460</v>
      </c>
      <c r="B497" s="68">
        <v>4600</v>
      </c>
      <c r="C497" s="57" t="s">
        <v>235</v>
      </c>
      <c r="D497" s="58">
        <f t="shared" ref="D497:D556" si="58">IF(LEN(B497)&lt;4,SUMIF(SgNr,$B497,SgAnfBestand),SUMIF(DeKontoNr,B497,DeAnfBestand))</f>
        <v>0</v>
      </c>
      <c r="E497" s="58">
        <f t="shared" ref="E497:E556" si="59">IF(LEN(B497)&lt;4,SUMIF(SgNr,$B497,SgEndBestand),IF(B497&lt;3000,D497+SUMIF(DeKontoNr,B497,DeBuchBetrag),SUMIF(DeKontoNr,B497,DeBuchBetrag)))</f>
        <v>0</v>
      </c>
      <c r="F497" s="58" t="str">
        <f t="shared" si="50"/>
        <v/>
      </c>
    </row>
    <row r="498" spans="1:6" x14ac:dyDescent="0.2">
      <c r="A498" s="57" t="str">
        <f t="shared" si="49"/>
        <v>460</v>
      </c>
      <c r="B498" s="68">
        <v>4601</v>
      </c>
      <c r="C498" s="57" t="s">
        <v>236</v>
      </c>
      <c r="D498" s="58">
        <f t="shared" si="58"/>
        <v>0</v>
      </c>
      <c r="E498" s="58">
        <f t="shared" si="59"/>
        <v>0</v>
      </c>
      <c r="F498" s="58" t="str">
        <f t="shared" si="50"/>
        <v/>
      </c>
    </row>
    <row r="499" spans="1:6" x14ac:dyDescent="0.2">
      <c r="A499" s="57" t="str">
        <f t="shared" ref="A499:A559" si="60">IF(LEN($B499)=4,LEFT($B499,3),IF(LEN($B499)=3,LEFT($B499,2),IF(LEN($B499)=2,LEFT($B499,1),"")))</f>
        <v>460</v>
      </c>
      <c r="B499" s="68">
        <v>4602</v>
      </c>
      <c r="C499" s="117" t="s">
        <v>880</v>
      </c>
      <c r="D499" s="58">
        <f t="shared" si="58"/>
        <v>0</v>
      </c>
      <c r="E499" s="58">
        <f t="shared" si="59"/>
        <v>0</v>
      </c>
      <c r="F499" s="58" t="str">
        <f t="shared" ref="F499:F559" si="61">IF(OR(B499=1,B499=3,B499=5,B499=7,B499=9000),E499-D499,IF(OR(B499=2,B499=4,B499=6,B499=8,B499=9001),-(E499-D499),""))</f>
        <v/>
      </c>
    </row>
    <row r="500" spans="1:6" x14ac:dyDescent="0.2">
      <c r="A500" s="57" t="str">
        <f t="shared" si="60"/>
        <v>460</v>
      </c>
      <c r="B500" s="68">
        <v>4603</v>
      </c>
      <c r="C500" s="117" t="s">
        <v>237</v>
      </c>
      <c r="D500" s="58">
        <f t="shared" si="58"/>
        <v>0</v>
      </c>
      <c r="E500" s="58">
        <f t="shared" si="59"/>
        <v>0</v>
      </c>
      <c r="F500" s="58" t="str">
        <f t="shared" si="61"/>
        <v/>
      </c>
    </row>
    <row r="501" spans="1:6" x14ac:dyDescent="0.2">
      <c r="A501" s="57" t="str">
        <f t="shared" si="60"/>
        <v>460</v>
      </c>
      <c r="B501" s="68">
        <v>4604</v>
      </c>
      <c r="C501" s="117" t="s">
        <v>238</v>
      </c>
      <c r="D501" s="58">
        <f t="shared" si="58"/>
        <v>0</v>
      </c>
      <c r="E501" s="58">
        <f t="shared" si="59"/>
        <v>0</v>
      </c>
      <c r="F501" s="58" t="str">
        <f t="shared" si="61"/>
        <v/>
      </c>
    </row>
    <row r="502" spans="1:6" x14ac:dyDescent="0.2">
      <c r="A502" s="57" t="str">
        <f t="shared" si="60"/>
        <v>46</v>
      </c>
      <c r="B502" s="68">
        <v>461</v>
      </c>
      <c r="C502" s="117" t="s">
        <v>881</v>
      </c>
      <c r="D502" s="58">
        <f t="shared" si="58"/>
        <v>0</v>
      </c>
      <c r="E502" s="58">
        <f t="shared" si="59"/>
        <v>0</v>
      </c>
      <c r="F502" s="58" t="str">
        <f t="shared" si="61"/>
        <v/>
      </c>
    </row>
    <row r="503" spans="1:6" x14ac:dyDescent="0.2">
      <c r="A503" s="57" t="str">
        <f t="shared" si="60"/>
        <v>461</v>
      </c>
      <c r="B503" s="68">
        <v>4610</v>
      </c>
      <c r="C503" s="57" t="s">
        <v>239</v>
      </c>
      <c r="D503" s="58">
        <f t="shared" si="58"/>
        <v>0</v>
      </c>
      <c r="E503" s="58">
        <f t="shared" si="59"/>
        <v>0</v>
      </c>
      <c r="F503" s="58" t="str">
        <f t="shared" si="61"/>
        <v/>
      </c>
    </row>
    <row r="504" spans="1:6" x14ac:dyDescent="0.2">
      <c r="A504" s="57" t="str">
        <f t="shared" si="60"/>
        <v>461</v>
      </c>
      <c r="B504" s="68">
        <v>4611</v>
      </c>
      <c r="C504" s="57" t="s">
        <v>240</v>
      </c>
      <c r="D504" s="58">
        <f t="shared" si="58"/>
        <v>0</v>
      </c>
      <c r="E504" s="58">
        <f t="shared" si="59"/>
        <v>0</v>
      </c>
      <c r="F504" s="58" t="str">
        <f t="shared" si="61"/>
        <v/>
      </c>
    </row>
    <row r="505" spans="1:6" x14ac:dyDescent="0.2">
      <c r="A505" s="57" t="str">
        <f t="shared" si="60"/>
        <v>461</v>
      </c>
      <c r="B505" s="68">
        <v>4612</v>
      </c>
      <c r="C505" s="117" t="s">
        <v>882</v>
      </c>
      <c r="D505" s="58">
        <f t="shared" si="58"/>
        <v>0</v>
      </c>
      <c r="E505" s="58">
        <f t="shared" si="59"/>
        <v>0</v>
      </c>
      <c r="F505" s="58" t="str">
        <f t="shared" si="61"/>
        <v/>
      </c>
    </row>
    <row r="506" spans="1:6" x14ac:dyDescent="0.2">
      <c r="A506" s="57" t="str">
        <f t="shared" si="60"/>
        <v>461</v>
      </c>
      <c r="B506" s="68">
        <v>4613</v>
      </c>
      <c r="C506" s="57" t="s">
        <v>241</v>
      </c>
      <c r="D506" s="58">
        <f t="shared" si="58"/>
        <v>0</v>
      </c>
      <c r="E506" s="58">
        <f t="shared" si="59"/>
        <v>0</v>
      </c>
      <c r="F506" s="58" t="str">
        <f t="shared" si="61"/>
        <v/>
      </c>
    </row>
    <row r="507" spans="1:6" x14ac:dyDescent="0.2">
      <c r="A507" s="57" t="str">
        <f t="shared" si="60"/>
        <v>461</v>
      </c>
      <c r="B507" s="68">
        <v>4614</v>
      </c>
      <c r="C507" s="57" t="s">
        <v>242</v>
      </c>
      <c r="D507" s="58">
        <f t="shared" si="58"/>
        <v>0</v>
      </c>
      <c r="E507" s="58">
        <f t="shared" si="59"/>
        <v>0</v>
      </c>
      <c r="F507" s="58" t="str">
        <f t="shared" si="61"/>
        <v/>
      </c>
    </row>
    <row r="508" spans="1:6" x14ac:dyDescent="0.2">
      <c r="A508" s="57" t="str">
        <f t="shared" si="60"/>
        <v>46</v>
      </c>
      <c r="B508" s="68">
        <v>462</v>
      </c>
      <c r="C508" s="57" t="s">
        <v>110</v>
      </c>
      <c r="D508" s="58">
        <f t="shared" si="58"/>
        <v>0</v>
      </c>
      <c r="E508" s="58">
        <f t="shared" si="59"/>
        <v>0</v>
      </c>
      <c r="F508" s="58" t="str">
        <f t="shared" si="61"/>
        <v/>
      </c>
    </row>
    <row r="509" spans="1:6" x14ac:dyDescent="0.2">
      <c r="A509" s="57" t="str">
        <f t="shared" si="60"/>
        <v>462</v>
      </c>
      <c r="B509" s="68">
        <v>4621</v>
      </c>
      <c r="C509" s="117" t="s">
        <v>883</v>
      </c>
      <c r="D509" s="58">
        <f t="shared" si="58"/>
        <v>0</v>
      </c>
      <c r="E509" s="58">
        <f t="shared" si="59"/>
        <v>0</v>
      </c>
      <c r="F509" s="58" t="str">
        <f t="shared" si="61"/>
        <v/>
      </c>
    </row>
    <row r="510" spans="1:6" x14ac:dyDescent="0.2">
      <c r="A510" s="57" t="str">
        <f t="shared" si="60"/>
        <v>46</v>
      </c>
      <c r="B510" s="68">
        <v>463</v>
      </c>
      <c r="C510" s="117" t="s">
        <v>884</v>
      </c>
      <c r="D510" s="58">
        <f t="shared" si="58"/>
        <v>0</v>
      </c>
      <c r="E510" s="58">
        <f t="shared" si="59"/>
        <v>0</v>
      </c>
      <c r="F510" s="58" t="str">
        <f t="shared" si="61"/>
        <v/>
      </c>
    </row>
    <row r="511" spans="1:6" x14ac:dyDescent="0.2">
      <c r="A511" s="57" t="str">
        <f t="shared" si="60"/>
        <v>463</v>
      </c>
      <c r="B511" s="68">
        <v>4630</v>
      </c>
      <c r="C511" s="57" t="s">
        <v>243</v>
      </c>
      <c r="D511" s="58">
        <f t="shared" si="58"/>
        <v>0</v>
      </c>
      <c r="E511" s="58">
        <f t="shared" si="59"/>
        <v>0</v>
      </c>
      <c r="F511" s="58" t="str">
        <f t="shared" si="61"/>
        <v/>
      </c>
    </row>
    <row r="512" spans="1:6" x14ac:dyDescent="0.2">
      <c r="A512" s="57" t="str">
        <f t="shared" si="60"/>
        <v>463</v>
      </c>
      <c r="B512" s="68">
        <v>4631</v>
      </c>
      <c r="C512" s="57" t="s">
        <v>244</v>
      </c>
      <c r="D512" s="58">
        <f t="shared" si="58"/>
        <v>0</v>
      </c>
      <c r="E512" s="58">
        <f t="shared" si="59"/>
        <v>0</v>
      </c>
      <c r="F512" s="58" t="str">
        <f t="shared" si="61"/>
        <v/>
      </c>
    </row>
    <row r="513" spans="1:6" x14ac:dyDescent="0.2">
      <c r="A513" s="57" t="str">
        <f t="shared" si="60"/>
        <v>463</v>
      </c>
      <c r="B513" s="68">
        <v>4632</v>
      </c>
      <c r="C513" s="117" t="s">
        <v>885</v>
      </c>
      <c r="D513" s="58">
        <f t="shared" si="58"/>
        <v>0</v>
      </c>
      <c r="E513" s="58">
        <f t="shared" si="59"/>
        <v>0</v>
      </c>
      <c r="F513" s="58" t="str">
        <f t="shared" si="61"/>
        <v/>
      </c>
    </row>
    <row r="514" spans="1:6" x14ac:dyDescent="0.2">
      <c r="A514" s="57" t="str">
        <f t="shared" si="60"/>
        <v>463</v>
      </c>
      <c r="B514" s="68">
        <v>4633</v>
      </c>
      <c r="C514" s="57" t="s">
        <v>245</v>
      </c>
      <c r="D514" s="58">
        <f t="shared" si="58"/>
        <v>0</v>
      </c>
      <c r="E514" s="58">
        <f t="shared" si="59"/>
        <v>0</v>
      </c>
      <c r="F514" s="58" t="str">
        <f t="shared" si="61"/>
        <v/>
      </c>
    </row>
    <row r="515" spans="1:6" x14ac:dyDescent="0.2">
      <c r="A515" s="57" t="str">
        <f t="shared" si="60"/>
        <v>463</v>
      </c>
      <c r="B515" s="68">
        <v>4634</v>
      </c>
      <c r="C515" s="57" t="s">
        <v>246</v>
      </c>
      <c r="D515" s="58">
        <f t="shared" si="58"/>
        <v>0</v>
      </c>
      <c r="E515" s="58">
        <f t="shared" si="59"/>
        <v>0</v>
      </c>
      <c r="F515" s="58" t="str">
        <f t="shared" si="61"/>
        <v/>
      </c>
    </row>
    <row r="516" spans="1:6" x14ac:dyDescent="0.2">
      <c r="A516" s="57" t="str">
        <f t="shared" si="60"/>
        <v>463</v>
      </c>
      <c r="B516" s="68">
        <v>4635</v>
      </c>
      <c r="C516" s="57" t="s">
        <v>247</v>
      </c>
      <c r="D516" s="58">
        <f t="shared" si="58"/>
        <v>0</v>
      </c>
      <c r="E516" s="58">
        <f t="shared" si="59"/>
        <v>0</v>
      </c>
      <c r="F516" s="58" t="str">
        <f t="shared" si="61"/>
        <v/>
      </c>
    </row>
    <row r="517" spans="1:6" x14ac:dyDescent="0.2">
      <c r="A517" s="57" t="str">
        <f t="shared" si="60"/>
        <v>463</v>
      </c>
      <c r="B517" s="68">
        <v>4636</v>
      </c>
      <c r="C517" s="57" t="s">
        <v>248</v>
      </c>
      <c r="D517" s="58">
        <f t="shared" si="58"/>
        <v>0</v>
      </c>
      <c r="E517" s="58">
        <f t="shared" si="59"/>
        <v>0</v>
      </c>
      <c r="F517" s="58" t="str">
        <f t="shared" si="61"/>
        <v/>
      </c>
    </row>
    <row r="518" spans="1:6" x14ac:dyDescent="0.2">
      <c r="A518" s="57" t="str">
        <f t="shared" si="60"/>
        <v>463</v>
      </c>
      <c r="B518" s="68">
        <v>4637</v>
      </c>
      <c r="C518" s="57" t="s">
        <v>249</v>
      </c>
      <c r="D518" s="58">
        <f t="shared" si="58"/>
        <v>0</v>
      </c>
      <c r="E518" s="58">
        <f t="shared" si="59"/>
        <v>0</v>
      </c>
      <c r="F518" s="58" t="str">
        <f t="shared" si="61"/>
        <v/>
      </c>
    </row>
    <row r="519" spans="1:6" x14ac:dyDescent="0.2">
      <c r="A519" s="57" t="str">
        <f t="shared" si="60"/>
        <v>463</v>
      </c>
      <c r="B519" s="68">
        <v>4638</v>
      </c>
      <c r="C519" s="57" t="s">
        <v>250</v>
      </c>
      <c r="D519" s="58">
        <f t="shared" si="58"/>
        <v>0</v>
      </c>
      <c r="E519" s="58">
        <f t="shared" si="59"/>
        <v>0</v>
      </c>
      <c r="F519" s="58" t="str">
        <f t="shared" si="61"/>
        <v/>
      </c>
    </row>
    <row r="520" spans="1:6" ht="12" x14ac:dyDescent="0.2">
      <c r="A520" s="57" t="str">
        <f t="shared" si="60"/>
        <v>46</v>
      </c>
      <c r="B520" s="68">
        <v>469</v>
      </c>
      <c r="C520" s="123" t="s">
        <v>958</v>
      </c>
      <c r="D520" s="58">
        <f t="shared" si="58"/>
        <v>0</v>
      </c>
      <c r="E520" s="58">
        <f t="shared" si="59"/>
        <v>0</v>
      </c>
      <c r="F520" s="58" t="str">
        <f t="shared" si="61"/>
        <v/>
      </c>
    </row>
    <row r="521" spans="1:6" x14ac:dyDescent="0.2">
      <c r="A521" s="57" t="str">
        <f t="shared" si="60"/>
        <v>469</v>
      </c>
      <c r="B521" s="68">
        <v>4690</v>
      </c>
      <c r="C521" s="57" t="s">
        <v>251</v>
      </c>
      <c r="D521" s="58">
        <f t="shared" si="58"/>
        <v>0</v>
      </c>
      <c r="E521" s="58">
        <f t="shared" si="59"/>
        <v>0</v>
      </c>
      <c r="F521" s="58" t="str">
        <f t="shared" si="61"/>
        <v/>
      </c>
    </row>
    <row r="522" spans="1:6" x14ac:dyDescent="0.2">
      <c r="A522" s="57" t="str">
        <f t="shared" si="60"/>
        <v>469</v>
      </c>
      <c r="B522" s="68">
        <v>4699</v>
      </c>
      <c r="C522" s="57" t="s">
        <v>125</v>
      </c>
      <c r="D522" s="58">
        <f t="shared" si="58"/>
        <v>0</v>
      </c>
      <c r="E522" s="58">
        <f t="shared" si="59"/>
        <v>0</v>
      </c>
      <c r="F522" s="58" t="str">
        <f t="shared" si="61"/>
        <v/>
      </c>
    </row>
    <row r="523" spans="1:6" x14ac:dyDescent="0.2">
      <c r="A523" s="57" t="str">
        <f t="shared" si="60"/>
        <v>4</v>
      </c>
      <c r="B523" s="68">
        <v>47</v>
      </c>
      <c r="C523" s="57" t="s">
        <v>126</v>
      </c>
      <c r="D523" s="58">
        <f t="shared" si="58"/>
        <v>0</v>
      </c>
      <c r="E523" s="58">
        <f t="shared" si="59"/>
        <v>0</v>
      </c>
      <c r="F523" s="58" t="str">
        <f t="shared" si="61"/>
        <v/>
      </c>
    </row>
    <row r="524" spans="1:6" x14ac:dyDescent="0.2">
      <c r="A524" s="57" t="str">
        <f t="shared" si="60"/>
        <v>47</v>
      </c>
      <c r="B524" s="68">
        <v>470</v>
      </c>
      <c r="C524" s="57" t="s">
        <v>126</v>
      </c>
      <c r="D524" s="58">
        <f t="shared" si="58"/>
        <v>0</v>
      </c>
      <c r="E524" s="58">
        <f t="shared" si="59"/>
        <v>0</v>
      </c>
      <c r="F524" s="58" t="str">
        <f t="shared" si="61"/>
        <v/>
      </c>
    </row>
    <row r="525" spans="1:6" x14ac:dyDescent="0.2">
      <c r="A525" s="57" t="str">
        <f t="shared" si="60"/>
        <v>470</v>
      </c>
      <c r="B525" s="68">
        <v>4700</v>
      </c>
      <c r="C525" s="57" t="s">
        <v>252</v>
      </c>
      <c r="D525" s="58">
        <f t="shared" si="58"/>
        <v>0</v>
      </c>
      <c r="E525" s="58">
        <f t="shared" si="59"/>
        <v>0</v>
      </c>
      <c r="F525" s="58" t="str">
        <f t="shared" si="61"/>
        <v/>
      </c>
    </row>
    <row r="526" spans="1:6" x14ac:dyDescent="0.2">
      <c r="A526" s="57" t="str">
        <f t="shared" si="60"/>
        <v>470</v>
      </c>
      <c r="B526" s="68">
        <v>4701</v>
      </c>
      <c r="C526" s="57" t="s">
        <v>253</v>
      </c>
      <c r="D526" s="58">
        <f t="shared" si="58"/>
        <v>0</v>
      </c>
      <c r="E526" s="58">
        <f t="shared" si="59"/>
        <v>0</v>
      </c>
      <c r="F526" s="58" t="str">
        <f t="shared" si="61"/>
        <v/>
      </c>
    </row>
    <row r="527" spans="1:6" x14ac:dyDescent="0.2">
      <c r="A527" s="57" t="str">
        <f t="shared" si="60"/>
        <v>470</v>
      </c>
      <c r="B527" s="68">
        <v>4702</v>
      </c>
      <c r="C527" s="117" t="s">
        <v>886</v>
      </c>
      <c r="D527" s="58">
        <f t="shared" si="58"/>
        <v>0</v>
      </c>
      <c r="E527" s="58">
        <f t="shared" si="59"/>
        <v>0</v>
      </c>
      <c r="F527" s="58" t="str">
        <f t="shared" si="61"/>
        <v/>
      </c>
    </row>
    <row r="528" spans="1:6" x14ac:dyDescent="0.2">
      <c r="A528" s="57" t="str">
        <f t="shared" si="60"/>
        <v>470</v>
      </c>
      <c r="B528" s="68">
        <v>4703</v>
      </c>
      <c r="C528" s="57" t="s">
        <v>254</v>
      </c>
      <c r="D528" s="58">
        <f t="shared" si="58"/>
        <v>0</v>
      </c>
      <c r="E528" s="58">
        <f t="shared" si="59"/>
        <v>0</v>
      </c>
      <c r="F528" s="58" t="str">
        <f t="shared" si="61"/>
        <v/>
      </c>
    </row>
    <row r="529" spans="1:6" x14ac:dyDescent="0.2">
      <c r="A529" s="57" t="str">
        <f t="shared" si="60"/>
        <v>470</v>
      </c>
      <c r="B529" s="68">
        <v>4704</v>
      </c>
      <c r="C529" s="57" t="s">
        <v>255</v>
      </c>
      <c r="D529" s="58">
        <f t="shared" si="58"/>
        <v>0</v>
      </c>
      <c r="E529" s="58">
        <f t="shared" si="59"/>
        <v>0</v>
      </c>
      <c r="F529" s="58" t="str">
        <f t="shared" si="61"/>
        <v/>
      </c>
    </row>
    <row r="530" spans="1:6" x14ac:dyDescent="0.2">
      <c r="A530" s="57" t="str">
        <f t="shared" si="60"/>
        <v>470</v>
      </c>
      <c r="B530" s="68">
        <v>4705</v>
      </c>
      <c r="C530" s="57" t="s">
        <v>256</v>
      </c>
      <c r="D530" s="58">
        <f t="shared" si="58"/>
        <v>0</v>
      </c>
      <c r="E530" s="58">
        <f t="shared" si="59"/>
        <v>0</v>
      </c>
      <c r="F530" s="58" t="str">
        <f t="shared" si="61"/>
        <v/>
      </c>
    </row>
    <row r="531" spans="1:6" x14ac:dyDescent="0.2">
      <c r="A531" s="57" t="str">
        <f t="shared" si="60"/>
        <v>470</v>
      </c>
      <c r="B531" s="68">
        <v>4706</v>
      </c>
      <c r="C531" s="57" t="s">
        <v>257</v>
      </c>
      <c r="D531" s="58">
        <f t="shared" si="58"/>
        <v>0</v>
      </c>
      <c r="E531" s="58">
        <f t="shared" si="59"/>
        <v>0</v>
      </c>
      <c r="F531" s="58" t="str">
        <f t="shared" si="61"/>
        <v/>
      </c>
    </row>
    <row r="532" spans="1:6" x14ac:dyDescent="0.2">
      <c r="A532" s="57" t="str">
        <f t="shared" si="60"/>
        <v>470</v>
      </c>
      <c r="B532" s="68">
        <v>4707</v>
      </c>
      <c r="C532" s="57" t="s">
        <v>258</v>
      </c>
      <c r="D532" s="58">
        <f t="shared" si="58"/>
        <v>0</v>
      </c>
      <c r="E532" s="58">
        <f t="shared" si="59"/>
        <v>0</v>
      </c>
      <c r="F532" s="58" t="str">
        <f t="shared" si="61"/>
        <v/>
      </c>
    </row>
    <row r="533" spans="1:6" x14ac:dyDescent="0.2">
      <c r="A533" s="57" t="str">
        <f t="shared" si="60"/>
        <v>470</v>
      </c>
      <c r="B533" s="68">
        <v>4708</v>
      </c>
      <c r="C533" s="57" t="s">
        <v>259</v>
      </c>
      <c r="D533" s="58">
        <f t="shared" si="58"/>
        <v>0</v>
      </c>
      <c r="E533" s="58">
        <f t="shared" si="59"/>
        <v>0</v>
      </c>
      <c r="F533" s="58" t="str">
        <f t="shared" si="61"/>
        <v/>
      </c>
    </row>
    <row r="534" spans="1:6" x14ac:dyDescent="0.2">
      <c r="A534" s="57" t="str">
        <f t="shared" si="60"/>
        <v>4</v>
      </c>
      <c r="B534" s="68">
        <v>48</v>
      </c>
      <c r="C534" s="57" t="s">
        <v>260</v>
      </c>
      <c r="D534" s="58">
        <f t="shared" si="58"/>
        <v>0</v>
      </c>
      <c r="E534" s="58">
        <f t="shared" si="59"/>
        <v>0</v>
      </c>
      <c r="F534" s="58" t="str">
        <f t="shared" si="61"/>
        <v/>
      </c>
    </row>
    <row r="535" spans="1:6" x14ac:dyDescent="0.2">
      <c r="A535" s="57" t="str">
        <f t="shared" si="60"/>
        <v>48</v>
      </c>
      <c r="B535" s="68">
        <v>489</v>
      </c>
      <c r="C535" s="57" t="s">
        <v>261</v>
      </c>
      <c r="D535" s="58">
        <f t="shared" si="58"/>
        <v>0</v>
      </c>
      <c r="E535" s="58">
        <f t="shared" si="59"/>
        <v>0</v>
      </c>
      <c r="F535" s="58" t="str">
        <f t="shared" si="61"/>
        <v/>
      </c>
    </row>
    <row r="536" spans="1:6" x14ac:dyDescent="0.2">
      <c r="A536" s="57" t="str">
        <f t="shared" si="60"/>
        <v>489</v>
      </c>
      <c r="B536" s="68">
        <v>4892</v>
      </c>
      <c r="C536" s="57" t="s">
        <v>262</v>
      </c>
      <c r="D536" s="58">
        <f t="shared" si="58"/>
        <v>0</v>
      </c>
      <c r="E536" s="58">
        <f t="shared" si="59"/>
        <v>0</v>
      </c>
      <c r="F536" s="58" t="str">
        <f t="shared" si="61"/>
        <v/>
      </c>
    </row>
    <row r="537" spans="1:6" x14ac:dyDescent="0.2">
      <c r="A537" s="57" t="str">
        <f t="shared" si="60"/>
        <v>489</v>
      </c>
      <c r="B537" s="68">
        <v>4893</v>
      </c>
      <c r="C537" s="57" t="s">
        <v>263</v>
      </c>
      <c r="D537" s="58">
        <f t="shared" si="58"/>
        <v>0</v>
      </c>
      <c r="E537" s="58">
        <f t="shared" si="59"/>
        <v>0</v>
      </c>
      <c r="F537" s="58" t="str">
        <f t="shared" si="61"/>
        <v/>
      </c>
    </row>
    <row r="538" spans="1:6" x14ac:dyDescent="0.2">
      <c r="A538" s="57" t="str">
        <f t="shared" si="60"/>
        <v>489</v>
      </c>
      <c r="B538" s="68">
        <v>4894</v>
      </c>
      <c r="C538" s="57" t="s">
        <v>793</v>
      </c>
      <c r="D538" s="58">
        <f t="shared" ref="D538" si="62">IF(LEN(B538)&lt;4,SUMIF(SgNr,$B538,SgAnfBestand),SUMIF(DeKontoNr,B538,DeAnfBestand))</f>
        <v>0</v>
      </c>
      <c r="E538" s="58">
        <f t="shared" ref="E538" si="63">IF(LEN(B538)&lt;4,SUMIF(SgNr,$B538,SgEndBestand),IF(B538&lt;3000,D538+SUMIF(DeKontoNr,B538,DeBuchBetrag),SUMIF(DeKontoNr,B538,DeBuchBetrag)))</f>
        <v>0</v>
      </c>
      <c r="F538" s="58" t="str">
        <f t="shared" ref="F538" si="64">IF(OR(B538=1,B538=3,B538=5,B538=7,B538=9000),E538-D538,IF(OR(B538=2,B538=4,B538=6,B538=8,B538=9001),-(E538-D538),""))</f>
        <v/>
      </c>
    </row>
    <row r="539" spans="1:6" x14ac:dyDescent="0.2">
      <c r="A539" s="57" t="str">
        <f t="shared" si="60"/>
        <v>489</v>
      </c>
      <c r="B539" s="68">
        <v>4898</v>
      </c>
      <c r="C539" s="57" t="s">
        <v>768</v>
      </c>
      <c r="D539" s="58">
        <f t="shared" si="58"/>
        <v>0</v>
      </c>
      <c r="E539" s="58">
        <f t="shared" si="59"/>
        <v>0</v>
      </c>
      <c r="F539" s="58" t="str">
        <f t="shared" ref="F539" si="65">IF(OR(B539=1,B539=3,B539=5,B539=7,B539=9000),E539-D539,IF(OR(B539=2,B539=4,B539=6,B539=8,B539=9001),-(E539-D539),""))</f>
        <v/>
      </c>
    </row>
    <row r="540" spans="1:6" x14ac:dyDescent="0.2">
      <c r="A540" s="57" t="str">
        <f t="shared" si="60"/>
        <v>4</v>
      </c>
      <c r="B540" s="68">
        <v>49</v>
      </c>
      <c r="C540" s="57" t="s">
        <v>138</v>
      </c>
      <c r="D540" s="58">
        <f t="shared" si="58"/>
        <v>0</v>
      </c>
      <c r="E540" s="58">
        <f t="shared" si="59"/>
        <v>0</v>
      </c>
      <c r="F540" s="58" t="str">
        <f t="shared" si="61"/>
        <v/>
      </c>
    </row>
    <row r="541" spans="1:6" x14ac:dyDescent="0.2">
      <c r="A541" s="57" t="str">
        <f t="shared" si="60"/>
        <v>49</v>
      </c>
      <c r="B541" s="68">
        <v>490</v>
      </c>
      <c r="C541" s="57" t="s">
        <v>139</v>
      </c>
      <c r="D541" s="58">
        <f t="shared" si="58"/>
        <v>0</v>
      </c>
      <c r="E541" s="58">
        <f t="shared" si="59"/>
        <v>0</v>
      </c>
      <c r="F541" s="58" t="str">
        <f t="shared" si="61"/>
        <v/>
      </c>
    </row>
    <row r="542" spans="1:6" x14ac:dyDescent="0.2">
      <c r="A542" s="57" t="str">
        <f t="shared" si="60"/>
        <v>490</v>
      </c>
      <c r="B542" s="68">
        <v>4900</v>
      </c>
      <c r="C542" s="57" t="s">
        <v>140</v>
      </c>
      <c r="D542" s="58">
        <f t="shared" si="58"/>
        <v>0</v>
      </c>
      <c r="E542" s="58">
        <f t="shared" si="59"/>
        <v>0</v>
      </c>
      <c r="F542" s="58" t="str">
        <f t="shared" si="61"/>
        <v/>
      </c>
    </row>
    <row r="543" spans="1:6" x14ac:dyDescent="0.2">
      <c r="A543" s="57" t="str">
        <f t="shared" si="60"/>
        <v>49</v>
      </c>
      <c r="B543" s="68">
        <v>491</v>
      </c>
      <c r="C543" s="57" t="s">
        <v>141</v>
      </c>
      <c r="D543" s="58">
        <f t="shared" si="58"/>
        <v>0</v>
      </c>
      <c r="E543" s="58">
        <f t="shared" si="59"/>
        <v>0</v>
      </c>
      <c r="F543" s="58" t="str">
        <f t="shared" si="61"/>
        <v/>
      </c>
    </row>
    <row r="544" spans="1:6" x14ac:dyDescent="0.2">
      <c r="A544" s="57" t="str">
        <f t="shared" si="60"/>
        <v>491</v>
      </c>
      <c r="B544" s="68">
        <v>4910</v>
      </c>
      <c r="C544" s="57" t="s">
        <v>142</v>
      </c>
      <c r="D544" s="58">
        <f t="shared" si="58"/>
        <v>0</v>
      </c>
      <c r="E544" s="58">
        <f t="shared" si="59"/>
        <v>0</v>
      </c>
      <c r="F544" s="58" t="str">
        <f t="shared" si="61"/>
        <v/>
      </c>
    </row>
    <row r="545" spans="1:6" x14ac:dyDescent="0.2">
      <c r="A545" s="57" t="str">
        <f t="shared" si="60"/>
        <v>49</v>
      </c>
      <c r="B545" s="68">
        <v>492</v>
      </c>
      <c r="C545" s="57" t="s">
        <v>143</v>
      </c>
      <c r="D545" s="58">
        <f t="shared" si="58"/>
        <v>0</v>
      </c>
      <c r="E545" s="58">
        <f t="shared" si="59"/>
        <v>0</v>
      </c>
      <c r="F545" s="58" t="str">
        <f t="shared" si="61"/>
        <v/>
      </c>
    </row>
    <row r="546" spans="1:6" x14ac:dyDescent="0.2">
      <c r="A546" s="57" t="str">
        <f t="shared" si="60"/>
        <v>492</v>
      </c>
      <c r="B546" s="68">
        <v>4920</v>
      </c>
      <c r="C546" s="57" t="s">
        <v>144</v>
      </c>
      <c r="D546" s="58">
        <f t="shared" si="58"/>
        <v>0</v>
      </c>
      <c r="E546" s="58">
        <f t="shared" si="59"/>
        <v>0</v>
      </c>
      <c r="F546" s="58" t="str">
        <f t="shared" si="61"/>
        <v/>
      </c>
    </row>
    <row r="547" spans="1:6" x14ac:dyDescent="0.2">
      <c r="A547" s="57" t="str">
        <f t="shared" si="60"/>
        <v>49</v>
      </c>
      <c r="B547" s="68">
        <v>493</v>
      </c>
      <c r="C547" s="57" t="s">
        <v>145</v>
      </c>
      <c r="D547" s="58">
        <f t="shared" si="58"/>
        <v>0</v>
      </c>
      <c r="E547" s="58">
        <f t="shared" si="59"/>
        <v>0</v>
      </c>
      <c r="F547" s="58" t="str">
        <f t="shared" si="61"/>
        <v/>
      </c>
    </row>
    <row r="548" spans="1:6" x14ac:dyDescent="0.2">
      <c r="A548" s="57" t="str">
        <f t="shared" si="60"/>
        <v>493</v>
      </c>
      <c r="B548" s="68">
        <v>4930</v>
      </c>
      <c r="C548" s="57" t="s">
        <v>146</v>
      </c>
      <c r="D548" s="58">
        <f t="shared" si="58"/>
        <v>0</v>
      </c>
      <c r="E548" s="58">
        <f t="shared" si="59"/>
        <v>0</v>
      </c>
      <c r="F548" s="58" t="str">
        <f t="shared" si="61"/>
        <v/>
      </c>
    </row>
    <row r="549" spans="1:6" x14ac:dyDescent="0.2">
      <c r="A549" s="57" t="str">
        <f t="shared" si="60"/>
        <v>49</v>
      </c>
      <c r="B549" s="68">
        <v>494</v>
      </c>
      <c r="C549" s="117" t="s">
        <v>875</v>
      </c>
      <c r="D549" s="58">
        <f t="shared" si="58"/>
        <v>0</v>
      </c>
      <c r="E549" s="58">
        <f t="shared" si="59"/>
        <v>0</v>
      </c>
      <c r="F549" s="58" t="str">
        <f t="shared" si="61"/>
        <v/>
      </c>
    </row>
    <row r="550" spans="1:6" x14ac:dyDescent="0.2">
      <c r="A550" s="57" t="str">
        <f t="shared" si="60"/>
        <v>494</v>
      </c>
      <c r="B550" s="68">
        <v>4940</v>
      </c>
      <c r="C550" s="117" t="s">
        <v>876</v>
      </c>
      <c r="D550" s="58">
        <f t="shared" si="58"/>
        <v>0</v>
      </c>
      <c r="E550" s="58">
        <f t="shared" si="59"/>
        <v>0</v>
      </c>
      <c r="F550" s="58" t="str">
        <f t="shared" si="61"/>
        <v/>
      </c>
    </row>
    <row r="551" spans="1:6" x14ac:dyDescent="0.2">
      <c r="A551" s="57" t="str">
        <f t="shared" si="60"/>
        <v>49</v>
      </c>
      <c r="B551" s="68">
        <v>495</v>
      </c>
      <c r="C551" s="57" t="s">
        <v>147</v>
      </c>
      <c r="D551" s="58">
        <f t="shared" si="58"/>
        <v>0</v>
      </c>
      <c r="E551" s="58">
        <f t="shared" si="59"/>
        <v>0</v>
      </c>
      <c r="F551" s="58" t="str">
        <f t="shared" si="61"/>
        <v/>
      </c>
    </row>
    <row r="552" spans="1:6" x14ac:dyDescent="0.2">
      <c r="A552" s="57" t="str">
        <f t="shared" si="60"/>
        <v>495</v>
      </c>
      <c r="B552" s="68">
        <v>4950</v>
      </c>
      <c r="C552" s="57" t="s">
        <v>148</v>
      </c>
      <c r="D552" s="58">
        <f t="shared" si="58"/>
        <v>0</v>
      </c>
      <c r="E552" s="58">
        <f t="shared" si="59"/>
        <v>0</v>
      </c>
      <c r="F552" s="58" t="str">
        <f t="shared" si="61"/>
        <v/>
      </c>
    </row>
    <row r="553" spans="1:6" x14ac:dyDescent="0.2">
      <c r="A553" s="57" t="str">
        <f t="shared" si="60"/>
        <v>49</v>
      </c>
      <c r="B553" s="68">
        <v>498</v>
      </c>
      <c r="C553" s="57" t="s">
        <v>149</v>
      </c>
      <c r="D553" s="58">
        <f t="shared" si="58"/>
        <v>0</v>
      </c>
      <c r="E553" s="58">
        <f t="shared" si="59"/>
        <v>0</v>
      </c>
      <c r="F553" s="58" t="str">
        <f t="shared" si="61"/>
        <v/>
      </c>
    </row>
    <row r="554" spans="1:6" x14ac:dyDescent="0.2">
      <c r="A554" s="57" t="str">
        <f t="shared" si="60"/>
        <v>498</v>
      </c>
      <c r="B554" s="68">
        <v>4980</v>
      </c>
      <c r="C554" s="57" t="s">
        <v>150</v>
      </c>
      <c r="D554" s="58">
        <f t="shared" si="58"/>
        <v>0</v>
      </c>
      <c r="E554" s="58">
        <f t="shared" si="59"/>
        <v>0</v>
      </c>
      <c r="F554" s="58" t="str">
        <f t="shared" si="61"/>
        <v/>
      </c>
    </row>
    <row r="555" spans="1:6" x14ac:dyDescent="0.2">
      <c r="A555" s="57" t="str">
        <f t="shared" si="60"/>
        <v>49</v>
      </c>
      <c r="B555" s="68">
        <v>499</v>
      </c>
      <c r="C555" s="57" t="s">
        <v>151</v>
      </c>
      <c r="D555" s="58">
        <f t="shared" si="58"/>
        <v>0</v>
      </c>
      <c r="E555" s="58">
        <f t="shared" si="59"/>
        <v>0</v>
      </c>
      <c r="F555" s="58" t="str">
        <f t="shared" si="61"/>
        <v/>
      </c>
    </row>
    <row r="556" spans="1:6" x14ac:dyDescent="0.2">
      <c r="A556" s="57" t="str">
        <f t="shared" si="60"/>
        <v>499</v>
      </c>
      <c r="B556" s="68">
        <v>4990</v>
      </c>
      <c r="C556" s="57" t="s">
        <v>151</v>
      </c>
      <c r="D556" s="58">
        <f t="shared" si="58"/>
        <v>0</v>
      </c>
      <c r="E556" s="58">
        <f t="shared" si="59"/>
        <v>0</v>
      </c>
      <c r="F556" s="58" t="str">
        <f t="shared" si="61"/>
        <v/>
      </c>
    </row>
    <row r="557" spans="1:6" x14ac:dyDescent="0.2">
      <c r="A557" s="57" t="str">
        <f t="shared" si="60"/>
        <v/>
      </c>
      <c r="B557" s="68">
        <v>5</v>
      </c>
      <c r="C557" s="57" t="s">
        <v>462</v>
      </c>
      <c r="D557" s="58">
        <f t="shared" ref="D557:D620" si="66">IF(LEN(B557)&lt;4,SUMIF(SgNr,$B557,SgAnfBestand),SUMIF(DeKontoNr,B557,DeAnfBestand))</f>
        <v>0</v>
      </c>
      <c r="E557" s="58">
        <f t="shared" ref="E557:E620" si="67">IF(LEN(B557)&lt;4,SUMIF(SgNr,$B557,SgEndBestand),IF(B557&lt;3000,D557+SUMIF(DeKontoNr,B557,DeBuchBetrag),SUMIF(DeKontoNr,B557,DeBuchBetrag)))</f>
        <v>0</v>
      </c>
      <c r="F557" s="58">
        <f t="shared" si="61"/>
        <v>0</v>
      </c>
    </row>
    <row r="558" spans="1:6" x14ac:dyDescent="0.2">
      <c r="A558" s="57" t="str">
        <f t="shared" si="60"/>
        <v>5</v>
      </c>
      <c r="B558" s="68">
        <v>50</v>
      </c>
      <c r="C558" s="57" t="s">
        <v>389</v>
      </c>
      <c r="D558" s="58">
        <f t="shared" si="66"/>
        <v>0</v>
      </c>
      <c r="E558" s="58">
        <f t="shared" si="67"/>
        <v>0</v>
      </c>
      <c r="F558" s="58" t="str">
        <f t="shared" si="61"/>
        <v/>
      </c>
    </row>
    <row r="559" spans="1:6" x14ac:dyDescent="0.2">
      <c r="A559" s="57" t="str">
        <f t="shared" si="60"/>
        <v>50</v>
      </c>
      <c r="B559" s="68">
        <v>500</v>
      </c>
      <c r="C559" s="57" t="s">
        <v>373</v>
      </c>
      <c r="D559" s="58">
        <f t="shared" si="66"/>
        <v>0</v>
      </c>
      <c r="E559" s="58">
        <f t="shared" si="67"/>
        <v>0</v>
      </c>
      <c r="F559" s="58" t="str">
        <f t="shared" si="61"/>
        <v/>
      </c>
    </row>
    <row r="560" spans="1:6" x14ac:dyDescent="0.2">
      <c r="A560" s="57" t="str">
        <f t="shared" ref="A560:A623" si="68">IF(LEN($B560)=4,LEFT($B560,3),IF(LEN($B560)=3,LEFT($B560,2),IF(LEN($B560)=2,LEFT($B560,1),"")))</f>
        <v>500</v>
      </c>
      <c r="B560" s="68">
        <v>5000</v>
      </c>
      <c r="C560" s="57" t="s">
        <v>373</v>
      </c>
      <c r="D560" s="58">
        <f t="shared" si="66"/>
        <v>0</v>
      </c>
      <c r="E560" s="58">
        <f t="shared" si="67"/>
        <v>0</v>
      </c>
      <c r="F560" s="58" t="str">
        <f t="shared" ref="F560:F623" si="69">IF(OR(B560=1,B560=3,B560=5,B560=7,B560=9000),E560-D560,IF(OR(B560=2,B560=4,B560=6,B560=8,B560=9001),-(E560-D560),""))</f>
        <v/>
      </c>
    </row>
    <row r="561" spans="1:6" ht="12" x14ac:dyDescent="0.2">
      <c r="A561" s="57" t="str">
        <f t="shared" si="68"/>
        <v>50</v>
      </c>
      <c r="B561" s="68">
        <v>501</v>
      </c>
      <c r="C561" s="123" t="s">
        <v>959</v>
      </c>
      <c r="D561" s="58">
        <f t="shared" si="66"/>
        <v>0</v>
      </c>
      <c r="E561" s="58">
        <f t="shared" si="67"/>
        <v>0</v>
      </c>
      <c r="F561" s="58" t="str">
        <f t="shared" si="69"/>
        <v/>
      </c>
    </row>
    <row r="562" spans="1:6" ht="12" x14ac:dyDescent="0.2">
      <c r="A562" s="57" t="str">
        <f t="shared" si="68"/>
        <v>501</v>
      </c>
      <c r="B562" s="68">
        <v>5010</v>
      </c>
      <c r="C562" s="123" t="s">
        <v>959</v>
      </c>
      <c r="D562" s="58">
        <f t="shared" si="66"/>
        <v>0</v>
      </c>
      <c r="E562" s="58">
        <f t="shared" si="67"/>
        <v>0</v>
      </c>
      <c r="F562" s="58" t="str">
        <f t="shared" si="69"/>
        <v/>
      </c>
    </row>
    <row r="563" spans="1:6" x14ac:dyDescent="0.2">
      <c r="A563" s="57" t="str">
        <f t="shared" si="68"/>
        <v>50</v>
      </c>
      <c r="B563" s="68">
        <v>502</v>
      </c>
      <c r="C563" s="57" t="s">
        <v>300</v>
      </c>
      <c r="D563" s="58">
        <f t="shared" si="66"/>
        <v>0</v>
      </c>
      <c r="E563" s="58">
        <f t="shared" si="67"/>
        <v>0</v>
      </c>
      <c r="F563" s="58" t="str">
        <f t="shared" si="69"/>
        <v/>
      </c>
    </row>
    <row r="564" spans="1:6" x14ac:dyDescent="0.2">
      <c r="A564" s="57" t="str">
        <f t="shared" si="68"/>
        <v>502</v>
      </c>
      <c r="B564" s="68">
        <v>5020</v>
      </c>
      <c r="C564" s="57" t="s">
        <v>300</v>
      </c>
      <c r="D564" s="58">
        <f t="shared" si="66"/>
        <v>0</v>
      </c>
      <c r="E564" s="58">
        <f t="shared" si="67"/>
        <v>0</v>
      </c>
      <c r="F564" s="58" t="str">
        <f t="shared" si="69"/>
        <v/>
      </c>
    </row>
    <row r="565" spans="1:6" x14ac:dyDescent="0.2">
      <c r="A565" s="57" t="str">
        <f t="shared" si="68"/>
        <v>50</v>
      </c>
      <c r="B565" s="68">
        <v>503</v>
      </c>
      <c r="C565" s="57" t="s">
        <v>390</v>
      </c>
      <c r="D565" s="58">
        <f t="shared" si="66"/>
        <v>0</v>
      </c>
      <c r="E565" s="58">
        <f t="shared" si="67"/>
        <v>0</v>
      </c>
      <c r="F565" s="58" t="str">
        <f t="shared" si="69"/>
        <v/>
      </c>
    </row>
    <row r="566" spans="1:6" x14ac:dyDescent="0.2">
      <c r="A566" s="57" t="str">
        <f t="shared" si="68"/>
        <v>503</v>
      </c>
      <c r="B566" s="68">
        <v>5030</v>
      </c>
      <c r="C566" s="57" t="s">
        <v>301</v>
      </c>
      <c r="D566" s="58">
        <f t="shared" si="66"/>
        <v>0</v>
      </c>
      <c r="E566" s="58">
        <f t="shared" si="67"/>
        <v>0</v>
      </c>
      <c r="F566" s="58" t="str">
        <f t="shared" si="69"/>
        <v/>
      </c>
    </row>
    <row r="567" spans="1:6" x14ac:dyDescent="0.2">
      <c r="A567" s="57" t="str">
        <f t="shared" si="68"/>
        <v>50</v>
      </c>
      <c r="B567" s="68">
        <v>504</v>
      </c>
      <c r="C567" s="57" t="s">
        <v>302</v>
      </c>
      <c r="D567" s="58">
        <f t="shared" si="66"/>
        <v>0</v>
      </c>
      <c r="E567" s="58">
        <f t="shared" si="67"/>
        <v>0</v>
      </c>
      <c r="F567" s="58" t="str">
        <f t="shared" si="69"/>
        <v/>
      </c>
    </row>
    <row r="568" spans="1:6" x14ac:dyDescent="0.2">
      <c r="A568" s="57" t="str">
        <f t="shared" si="68"/>
        <v>504</v>
      </c>
      <c r="B568" s="68">
        <v>5040</v>
      </c>
      <c r="C568" s="57" t="s">
        <v>302</v>
      </c>
      <c r="D568" s="58">
        <f t="shared" si="66"/>
        <v>0</v>
      </c>
      <c r="E568" s="58">
        <f t="shared" si="67"/>
        <v>0</v>
      </c>
      <c r="F568" s="58" t="str">
        <f t="shared" si="69"/>
        <v/>
      </c>
    </row>
    <row r="569" spans="1:6" x14ac:dyDescent="0.2">
      <c r="A569" s="57" t="str">
        <f t="shared" si="68"/>
        <v>50</v>
      </c>
      <c r="B569" s="68">
        <v>505</v>
      </c>
      <c r="C569" s="57" t="s">
        <v>303</v>
      </c>
      <c r="D569" s="58">
        <f t="shared" si="66"/>
        <v>0</v>
      </c>
      <c r="E569" s="58">
        <f t="shared" si="67"/>
        <v>0</v>
      </c>
      <c r="F569" s="58" t="str">
        <f t="shared" si="69"/>
        <v/>
      </c>
    </row>
    <row r="570" spans="1:6" x14ac:dyDescent="0.2">
      <c r="A570" s="57" t="str">
        <f t="shared" si="68"/>
        <v>505</v>
      </c>
      <c r="B570" s="68">
        <v>5050</v>
      </c>
      <c r="C570" s="57" t="s">
        <v>303</v>
      </c>
      <c r="D570" s="58">
        <f t="shared" si="66"/>
        <v>0</v>
      </c>
      <c r="E570" s="58">
        <f t="shared" si="67"/>
        <v>0</v>
      </c>
      <c r="F570" s="58" t="str">
        <f t="shared" si="69"/>
        <v/>
      </c>
    </row>
    <row r="571" spans="1:6" x14ac:dyDescent="0.2">
      <c r="A571" s="57" t="str">
        <f t="shared" si="68"/>
        <v>50</v>
      </c>
      <c r="B571" s="68">
        <v>506</v>
      </c>
      <c r="C571" s="57" t="s">
        <v>376</v>
      </c>
      <c r="D571" s="58">
        <f t="shared" si="66"/>
        <v>0</v>
      </c>
      <c r="E571" s="58">
        <f t="shared" si="67"/>
        <v>0</v>
      </c>
      <c r="F571" s="58" t="str">
        <f t="shared" si="69"/>
        <v/>
      </c>
    </row>
    <row r="572" spans="1:6" x14ac:dyDescent="0.2">
      <c r="A572" s="57" t="str">
        <f t="shared" si="68"/>
        <v>506</v>
      </c>
      <c r="B572" s="68">
        <v>5060</v>
      </c>
      <c r="C572" s="57" t="s">
        <v>376</v>
      </c>
      <c r="D572" s="58">
        <f t="shared" si="66"/>
        <v>0</v>
      </c>
      <c r="E572" s="58">
        <f t="shared" si="67"/>
        <v>0</v>
      </c>
      <c r="F572" s="58" t="str">
        <f t="shared" si="69"/>
        <v/>
      </c>
    </row>
    <row r="573" spans="1:6" x14ac:dyDescent="0.2">
      <c r="A573" s="57" t="str">
        <f t="shared" si="68"/>
        <v>50</v>
      </c>
      <c r="B573" s="68">
        <v>509</v>
      </c>
      <c r="C573" s="57" t="s">
        <v>306</v>
      </c>
      <c r="D573" s="58">
        <f t="shared" si="66"/>
        <v>0</v>
      </c>
      <c r="E573" s="58">
        <f t="shared" si="67"/>
        <v>0</v>
      </c>
      <c r="F573" s="58" t="str">
        <f t="shared" si="69"/>
        <v/>
      </c>
    </row>
    <row r="574" spans="1:6" x14ac:dyDescent="0.2">
      <c r="A574" s="57" t="str">
        <f t="shared" si="68"/>
        <v>509</v>
      </c>
      <c r="B574" s="68">
        <v>5090</v>
      </c>
      <c r="C574" s="57" t="s">
        <v>306</v>
      </c>
      <c r="D574" s="58">
        <f t="shared" si="66"/>
        <v>0</v>
      </c>
      <c r="E574" s="58">
        <f t="shared" si="67"/>
        <v>0</v>
      </c>
      <c r="F574" s="58" t="str">
        <f t="shared" si="69"/>
        <v/>
      </c>
    </row>
    <row r="575" spans="1:6" ht="12" x14ac:dyDescent="0.2">
      <c r="A575" s="57" t="str">
        <f t="shared" si="68"/>
        <v>5</v>
      </c>
      <c r="B575" s="68">
        <v>51</v>
      </c>
      <c r="C575" s="123" t="s">
        <v>960</v>
      </c>
      <c r="D575" s="58">
        <f t="shared" si="66"/>
        <v>0</v>
      </c>
      <c r="E575" s="58">
        <f t="shared" si="67"/>
        <v>0</v>
      </c>
      <c r="F575" s="58" t="str">
        <f t="shared" si="69"/>
        <v/>
      </c>
    </row>
    <row r="576" spans="1:6" x14ac:dyDescent="0.2">
      <c r="A576" s="57" t="str">
        <f t="shared" si="68"/>
        <v>51</v>
      </c>
      <c r="B576" s="68">
        <v>510</v>
      </c>
      <c r="C576" s="123" t="s">
        <v>373</v>
      </c>
      <c r="D576" s="58">
        <f t="shared" si="66"/>
        <v>0</v>
      </c>
      <c r="E576" s="58">
        <f t="shared" si="67"/>
        <v>0</v>
      </c>
      <c r="F576" s="58" t="str">
        <f t="shared" si="69"/>
        <v/>
      </c>
    </row>
    <row r="577" spans="1:6" ht="12" x14ac:dyDescent="0.2">
      <c r="A577" s="57" t="str">
        <f t="shared" si="68"/>
        <v>510</v>
      </c>
      <c r="B577" s="68">
        <v>5100</v>
      </c>
      <c r="C577" s="123" t="s">
        <v>961</v>
      </c>
      <c r="D577" s="58">
        <f t="shared" si="66"/>
        <v>0</v>
      </c>
      <c r="E577" s="58">
        <f t="shared" si="67"/>
        <v>0</v>
      </c>
      <c r="F577" s="58" t="str">
        <f t="shared" si="69"/>
        <v/>
      </c>
    </row>
    <row r="578" spans="1:6" ht="12" x14ac:dyDescent="0.2">
      <c r="A578" s="57" t="str">
        <f t="shared" si="68"/>
        <v>51</v>
      </c>
      <c r="B578" s="68">
        <v>511</v>
      </c>
      <c r="C578" s="123" t="s">
        <v>959</v>
      </c>
      <c r="D578" s="58">
        <f t="shared" si="66"/>
        <v>0</v>
      </c>
      <c r="E578" s="58">
        <f t="shared" si="67"/>
        <v>0</v>
      </c>
      <c r="F578" s="58" t="str">
        <f t="shared" si="69"/>
        <v/>
      </c>
    </row>
    <row r="579" spans="1:6" ht="12" x14ac:dyDescent="0.2">
      <c r="A579" s="57" t="str">
        <f t="shared" si="68"/>
        <v>511</v>
      </c>
      <c r="B579" s="68">
        <v>5110</v>
      </c>
      <c r="C579" s="123" t="s">
        <v>962</v>
      </c>
      <c r="D579" s="58">
        <f t="shared" si="66"/>
        <v>0</v>
      </c>
      <c r="E579" s="58">
        <f t="shared" si="67"/>
        <v>0</v>
      </c>
      <c r="F579" s="58" t="str">
        <f t="shared" si="69"/>
        <v/>
      </c>
    </row>
    <row r="580" spans="1:6" x14ac:dyDescent="0.2">
      <c r="A580" s="57" t="str">
        <f t="shared" si="68"/>
        <v>51</v>
      </c>
      <c r="B580" s="68">
        <v>512</v>
      </c>
      <c r="C580" s="123" t="s">
        <v>300</v>
      </c>
      <c r="D580" s="58">
        <f t="shared" si="66"/>
        <v>0</v>
      </c>
      <c r="E580" s="58">
        <f t="shared" si="67"/>
        <v>0</v>
      </c>
      <c r="F580" s="58" t="str">
        <f t="shared" si="69"/>
        <v/>
      </c>
    </row>
    <row r="581" spans="1:6" ht="12" x14ac:dyDescent="0.2">
      <c r="A581" s="57" t="str">
        <f t="shared" si="68"/>
        <v>512</v>
      </c>
      <c r="B581" s="68">
        <v>5120</v>
      </c>
      <c r="C581" s="123" t="s">
        <v>963</v>
      </c>
      <c r="D581" s="58">
        <f t="shared" si="66"/>
        <v>0</v>
      </c>
      <c r="E581" s="58">
        <f t="shared" si="67"/>
        <v>0</v>
      </c>
      <c r="F581" s="58" t="str">
        <f t="shared" si="69"/>
        <v/>
      </c>
    </row>
    <row r="582" spans="1:6" x14ac:dyDescent="0.2">
      <c r="A582" s="57" t="str">
        <f t="shared" si="68"/>
        <v>51</v>
      </c>
      <c r="B582" s="68">
        <v>513</v>
      </c>
      <c r="C582" s="123" t="s">
        <v>390</v>
      </c>
      <c r="D582" s="58">
        <f t="shared" si="66"/>
        <v>0</v>
      </c>
      <c r="E582" s="58">
        <f t="shared" si="67"/>
        <v>0</v>
      </c>
      <c r="F582" s="58" t="str">
        <f t="shared" si="69"/>
        <v/>
      </c>
    </row>
    <row r="583" spans="1:6" ht="12" x14ac:dyDescent="0.2">
      <c r="A583" s="57" t="str">
        <f t="shared" si="68"/>
        <v>513</v>
      </c>
      <c r="B583" s="68">
        <v>5130</v>
      </c>
      <c r="C583" s="123" t="s">
        <v>964</v>
      </c>
      <c r="D583" s="58">
        <f t="shared" si="66"/>
        <v>0</v>
      </c>
      <c r="E583" s="58">
        <f t="shared" si="67"/>
        <v>0</v>
      </c>
      <c r="F583" s="58" t="str">
        <f t="shared" si="69"/>
        <v/>
      </c>
    </row>
    <row r="584" spans="1:6" x14ac:dyDescent="0.2">
      <c r="A584" s="57" t="str">
        <f t="shared" si="68"/>
        <v>51</v>
      </c>
      <c r="B584" s="68">
        <v>514</v>
      </c>
      <c r="C584" s="123" t="s">
        <v>302</v>
      </c>
      <c r="D584" s="58">
        <f t="shared" si="66"/>
        <v>0</v>
      </c>
      <c r="E584" s="58">
        <f t="shared" si="67"/>
        <v>0</v>
      </c>
      <c r="F584" s="58" t="str">
        <f t="shared" si="69"/>
        <v/>
      </c>
    </row>
    <row r="585" spans="1:6" ht="12" x14ac:dyDescent="0.2">
      <c r="A585" s="57" t="str">
        <f t="shared" si="68"/>
        <v>514</v>
      </c>
      <c r="B585" s="68">
        <v>5140</v>
      </c>
      <c r="C585" s="123" t="s">
        <v>965</v>
      </c>
      <c r="D585" s="58">
        <f t="shared" si="66"/>
        <v>0</v>
      </c>
      <c r="E585" s="58">
        <f t="shared" si="67"/>
        <v>0</v>
      </c>
      <c r="F585" s="58" t="str">
        <f t="shared" si="69"/>
        <v/>
      </c>
    </row>
    <row r="586" spans="1:6" x14ac:dyDescent="0.2">
      <c r="A586" s="57" t="str">
        <f t="shared" si="68"/>
        <v>51</v>
      </c>
      <c r="B586" s="68">
        <v>515</v>
      </c>
      <c r="C586" s="123" t="s">
        <v>303</v>
      </c>
      <c r="D586" s="58">
        <f t="shared" si="66"/>
        <v>0</v>
      </c>
      <c r="E586" s="58">
        <f t="shared" si="67"/>
        <v>0</v>
      </c>
      <c r="F586" s="58" t="str">
        <f t="shared" si="69"/>
        <v/>
      </c>
    </row>
    <row r="587" spans="1:6" ht="12" x14ac:dyDescent="0.2">
      <c r="A587" s="57" t="str">
        <f t="shared" si="68"/>
        <v>515</v>
      </c>
      <c r="B587" s="68">
        <v>5150</v>
      </c>
      <c r="C587" s="123" t="s">
        <v>966</v>
      </c>
      <c r="D587" s="58">
        <f t="shared" si="66"/>
        <v>0</v>
      </c>
      <c r="E587" s="58">
        <f t="shared" si="67"/>
        <v>0</v>
      </c>
      <c r="F587" s="58" t="str">
        <f t="shared" si="69"/>
        <v/>
      </c>
    </row>
    <row r="588" spans="1:6" x14ac:dyDescent="0.2">
      <c r="A588" s="57" t="str">
        <f t="shared" si="68"/>
        <v>51</v>
      </c>
      <c r="B588" s="68">
        <v>516</v>
      </c>
      <c r="C588" s="123" t="s">
        <v>376</v>
      </c>
      <c r="D588" s="58">
        <f t="shared" si="66"/>
        <v>0</v>
      </c>
      <c r="E588" s="58">
        <f t="shared" si="67"/>
        <v>0</v>
      </c>
      <c r="F588" s="58" t="str">
        <f t="shared" si="69"/>
        <v/>
      </c>
    </row>
    <row r="589" spans="1:6" ht="12" x14ac:dyDescent="0.2">
      <c r="A589" s="57" t="str">
        <f t="shared" si="68"/>
        <v>516</v>
      </c>
      <c r="B589" s="68">
        <v>5160</v>
      </c>
      <c r="C589" s="123" t="s">
        <v>967</v>
      </c>
      <c r="D589" s="58">
        <f t="shared" si="66"/>
        <v>0</v>
      </c>
      <c r="E589" s="58">
        <f t="shared" si="67"/>
        <v>0</v>
      </c>
      <c r="F589" s="58" t="str">
        <f t="shared" si="69"/>
        <v/>
      </c>
    </row>
    <row r="590" spans="1:6" x14ac:dyDescent="0.2">
      <c r="A590" s="57" t="str">
        <f t="shared" si="68"/>
        <v>51</v>
      </c>
      <c r="B590" s="68">
        <v>519</v>
      </c>
      <c r="C590" s="123" t="s">
        <v>306</v>
      </c>
      <c r="D590" s="58">
        <f t="shared" si="66"/>
        <v>0</v>
      </c>
      <c r="E590" s="58">
        <f t="shared" si="67"/>
        <v>0</v>
      </c>
      <c r="F590" s="58" t="str">
        <f t="shared" si="69"/>
        <v/>
      </c>
    </row>
    <row r="591" spans="1:6" ht="12" x14ac:dyDescent="0.2">
      <c r="A591" s="57" t="str">
        <f t="shared" si="68"/>
        <v>519</v>
      </c>
      <c r="B591" s="68">
        <v>5190</v>
      </c>
      <c r="C591" s="123" t="s">
        <v>968</v>
      </c>
      <c r="D591" s="58">
        <f t="shared" si="66"/>
        <v>0</v>
      </c>
      <c r="E591" s="58">
        <f t="shared" si="67"/>
        <v>0</v>
      </c>
      <c r="F591" s="58" t="str">
        <f t="shared" si="69"/>
        <v/>
      </c>
    </row>
    <row r="592" spans="1:6" x14ac:dyDescent="0.2">
      <c r="A592" s="57" t="str">
        <f t="shared" si="68"/>
        <v>5</v>
      </c>
      <c r="B592" s="68">
        <v>52</v>
      </c>
      <c r="C592" s="123" t="s">
        <v>307</v>
      </c>
      <c r="D592" s="58">
        <f t="shared" si="66"/>
        <v>0</v>
      </c>
      <c r="E592" s="58">
        <f t="shared" si="67"/>
        <v>0</v>
      </c>
      <c r="F592" s="58" t="str">
        <f t="shared" si="69"/>
        <v/>
      </c>
    </row>
    <row r="593" spans="1:6" x14ac:dyDescent="0.2">
      <c r="A593" s="57" t="str">
        <f t="shared" si="68"/>
        <v>52</v>
      </c>
      <c r="B593" s="68">
        <v>520</v>
      </c>
      <c r="C593" s="123" t="s">
        <v>308</v>
      </c>
      <c r="D593" s="58">
        <f t="shared" si="66"/>
        <v>0</v>
      </c>
      <c r="E593" s="58">
        <f t="shared" si="67"/>
        <v>0</v>
      </c>
      <c r="F593" s="58" t="str">
        <f t="shared" si="69"/>
        <v/>
      </c>
    </row>
    <row r="594" spans="1:6" x14ac:dyDescent="0.2">
      <c r="A594" s="57" t="str">
        <f t="shared" si="68"/>
        <v>520</v>
      </c>
      <c r="B594" s="68">
        <v>5200</v>
      </c>
      <c r="C594" s="123" t="s">
        <v>308</v>
      </c>
      <c r="D594" s="58">
        <f t="shared" si="66"/>
        <v>0</v>
      </c>
      <c r="E594" s="58">
        <f t="shared" si="67"/>
        <v>0</v>
      </c>
      <c r="F594" s="58" t="str">
        <f t="shared" si="69"/>
        <v/>
      </c>
    </row>
    <row r="595" spans="1:6" x14ac:dyDescent="0.2">
      <c r="A595" s="57" t="str">
        <f t="shared" si="68"/>
        <v>52</v>
      </c>
      <c r="B595" s="68">
        <v>521</v>
      </c>
      <c r="C595" s="123" t="s">
        <v>309</v>
      </c>
      <c r="D595" s="58">
        <f t="shared" si="66"/>
        <v>0</v>
      </c>
      <c r="E595" s="58">
        <f t="shared" si="67"/>
        <v>0</v>
      </c>
      <c r="F595" s="58" t="str">
        <f t="shared" si="69"/>
        <v/>
      </c>
    </row>
    <row r="596" spans="1:6" x14ac:dyDescent="0.2">
      <c r="A596" s="57" t="str">
        <f t="shared" si="68"/>
        <v>521</v>
      </c>
      <c r="B596" s="68">
        <v>5210</v>
      </c>
      <c r="C596" s="123" t="s">
        <v>309</v>
      </c>
      <c r="D596" s="58">
        <f t="shared" si="66"/>
        <v>0</v>
      </c>
      <c r="E596" s="58">
        <f t="shared" si="67"/>
        <v>0</v>
      </c>
      <c r="F596" s="58" t="str">
        <f t="shared" si="69"/>
        <v/>
      </c>
    </row>
    <row r="597" spans="1:6" x14ac:dyDescent="0.2">
      <c r="A597" s="57" t="str">
        <f t="shared" si="68"/>
        <v>52</v>
      </c>
      <c r="B597" s="68">
        <v>529</v>
      </c>
      <c r="C597" s="57" t="s">
        <v>311</v>
      </c>
      <c r="D597" s="58">
        <f t="shared" si="66"/>
        <v>0</v>
      </c>
      <c r="E597" s="58">
        <f t="shared" si="67"/>
        <v>0</v>
      </c>
      <c r="F597" s="58" t="str">
        <f t="shared" si="69"/>
        <v/>
      </c>
    </row>
    <row r="598" spans="1:6" x14ac:dyDescent="0.2">
      <c r="A598" s="57" t="str">
        <f t="shared" si="68"/>
        <v>529</v>
      </c>
      <c r="B598" s="68">
        <v>5290</v>
      </c>
      <c r="C598" s="57" t="s">
        <v>311</v>
      </c>
      <c r="D598" s="58">
        <f t="shared" si="66"/>
        <v>0</v>
      </c>
      <c r="E598" s="58">
        <f t="shared" si="67"/>
        <v>0</v>
      </c>
      <c r="F598" s="58" t="str">
        <f t="shared" si="69"/>
        <v/>
      </c>
    </row>
    <row r="599" spans="1:6" x14ac:dyDescent="0.2">
      <c r="A599" s="57" t="str">
        <f t="shared" si="68"/>
        <v>5</v>
      </c>
      <c r="B599" s="68">
        <v>54</v>
      </c>
      <c r="C599" s="57" t="s">
        <v>312</v>
      </c>
      <c r="D599" s="58">
        <f t="shared" si="66"/>
        <v>0</v>
      </c>
      <c r="E599" s="58">
        <f t="shared" si="67"/>
        <v>0</v>
      </c>
      <c r="F599" s="58" t="str">
        <f t="shared" si="69"/>
        <v/>
      </c>
    </row>
    <row r="600" spans="1:6" x14ac:dyDescent="0.2">
      <c r="A600" s="57" t="str">
        <f t="shared" si="68"/>
        <v>54</v>
      </c>
      <c r="B600" s="68">
        <v>540</v>
      </c>
      <c r="C600" s="57" t="s">
        <v>127</v>
      </c>
      <c r="D600" s="58">
        <f t="shared" si="66"/>
        <v>0</v>
      </c>
      <c r="E600" s="58">
        <f t="shared" si="67"/>
        <v>0</v>
      </c>
      <c r="F600" s="58" t="str">
        <f t="shared" si="69"/>
        <v/>
      </c>
    </row>
    <row r="601" spans="1:6" x14ac:dyDescent="0.2">
      <c r="A601" s="57" t="str">
        <f t="shared" si="68"/>
        <v>540</v>
      </c>
      <c r="B601" s="68">
        <v>5400</v>
      </c>
      <c r="C601" s="57" t="s">
        <v>391</v>
      </c>
      <c r="D601" s="58">
        <f t="shared" si="66"/>
        <v>0</v>
      </c>
      <c r="E601" s="58">
        <f t="shared" si="67"/>
        <v>0</v>
      </c>
      <c r="F601" s="58" t="str">
        <f t="shared" si="69"/>
        <v/>
      </c>
    </row>
    <row r="602" spans="1:6" x14ac:dyDescent="0.2">
      <c r="A602" s="57" t="str">
        <f t="shared" si="68"/>
        <v>54</v>
      </c>
      <c r="B602" s="68">
        <v>541</v>
      </c>
      <c r="C602" s="57" t="s">
        <v>128</v>
      </c>
      <c r="D602" s="58">
        <f t="shared" si="66"/>
        <v>0</v>
      </c>
      <c r="E602" s="58">
        <f t="shared" si="67"/>
        <v>0</v>
      </c>
      <c r="F602" s="58" t="str">
        <f t="shared" si="69"/>
        <v/>
      </c>
    </row>
    <row r="603" spans="1:6" x14ac:dyDescent="0.2">
      <c r="A603" s="57" t="str">
        <f t="shared" si="68"/>
        <v>541</v>
      </c>
      <c r="B603" s="68">
        <v>5410</v>
      </c>
      <c r="C603" s="57" t="s">
        <v>313</v>
      </c>
      <c r="D603" s="58">
        <f t="shared" si="66"/>
        <v>0</v>
      </c>
      <c r="E603" s="58">
        <f t="shared" si="67"/>
        <v>0</v>
      </c>
      <c r="F603" s="58" t="str">
        <f t="shared" si="69"/>
        <v/>
      </c>
    </row>
    <row r="604" spans="1:6" x14ac:dyDescent="0.2">
      <c r="A604" s="57" t="str">
        <f t="shared" si="68"/>
        <v>54</v>
      </c>
      <c r="B604" s="68">
        <v>542</v>
      </c>
      <c r="C604" s="117" t="s">
        <v>888</v>
      </c>
      <c r="D604" s="58">
        <f t="shared" si="66"/>
        <v>0</v>
      </c>
      <c r="E604" s="58">
        <f t="shared" si="67"/>
        <v>0</v>
      </c>
      <c r="F604" s="58" t="str">
        <f t="shared" si="69"/>
        <v/>
      </c>
    </row>
    <row r="605" spans="1:6" x14ac:dyDescent="0.2">
      <c r="A605" s="57" t="str">
        <f t="shared" si="68"/>
        <v>542</v>
      </c>
      <c r="B605" s="68">
        <v>5420</v>
      </c>
      <c r="C605" s="117" t="s">
        <v>887</v>
      </c>
      <c r="D605" s="58">
        <f t="shared" si="66"/>
        <v>0</v>
      </c>
      <c r="E605" s="58">
        <f t="shared" si="67"/>
        <v>0</v>
      </c>
      <c r="F605" s="58" t="str">
        <f t="shared" si="69"/>
        <v/>
      </c>
    </row>
    <row r="606" spans="1:6" x14ac:dyDescent="0.2">
      <c r="A606" s="57" t="str">
        <f t="shared" si="68"/>
        <v>54</v>
      </c>
      <c r="B606" s="68">
        <v>543</v>
      </c>
      <c r="C606" s="57" t="s">
        <v>129</v>
      </c>
      <c r="D606" s="58">
        <f t="shared" si="66"/>
        <v>0</v>
      </c>
      <c r="E606" s="58">
        <f t="shared" si="67"/>
        <v>0</v>
      </c>
      <c r="F606" s="58" t="str">
        <f t="shared" si="69"/>
        <v/>
      </c>
    </row>
    <row r="607" spans="1:6" x14ac:dyDescent="0.2">
      <c r="A607" s="57" t="str">
        <f t="shared" si="68"/>
        <v>543</v>
      </c>
      <c r="B607" s="68">
        <v>5430</v>
      </c>
      <c r="C607" s="57" t="s">
        <v>314</v>
      </c>
      <c r="D607" s="58">
        <f t="shared" si="66"/>
        <v>0</v>
      </c>
      <c r="E607" s="58">
        <f t="shared" si="67"/>
        <v>0</v>
      </c>
      <c r="F607" s="58" t="str">
        <f t="shared" si="69"/>
        <v/>
      </c>
    </row>
    <row r="608" spans="1:6" x14ac:dyDescent="0.2">
      <c r="A608" s="57" t="str">
        <f t="shared" si="68"/>
        <v>54</v>
      </c>
      <c r="B608" s="68">
        <v>544</v>
      </c>
      <c r="C608" s="57" t="s">
        <v>130</v>
      </c>
      <c r="D608" s="58">
        <f t="shared" si="66"/>
        <v>0</v>
      </c>
      <c r="E608" s="58">
        <f t="shared" si="67"/>
        <v>0</v>
      </c>
      <c r="F608" s="58" t="str">
        <f t="shared" si="69"/>
        <v/>
      </c>
    </row>
    <row r="609" spans="1:6" x14ac:dyDescent="0.2">
      <c r="A609" s="57" t="str">
        <f t="shared" si="68"/>
        <v>544</v>
      </c>
      <c r="B609" s="68">
        <v>5440</v>
      </c>
      <c r="C609" s="117" t="s">
        <v>992</v>
      </c>
      <c r="D609" s="58">
        <f t="shared" si="66"/>
        <v>0</v>
      </c>
      <c r="E609" s="58">
        <f t="shared" si="67"/>
        <v>0</v>
      </c>
      <c r="F609" s="58" t="str">
        <f t="shared" si="69"/>
        <v/>
      </c>
    </row>
    <row r="610" spans="1:6" x14ac:dyDescent="0.2">
      <c r="A610" s="57" t="str">
        <f t="shared" si="68"/>
        <v>54</v>
      </c>
      <c r="B610" s="68">
        <v>545</v>
      </c>
      <c r="C610" s="57" t="s">
        <v>131</v>
      </c>
      <c r="D610" s="58">
        <f t="shared" si="66"/>
        <v>0</v>
      </c>
      <c r="E610" s="58">
        <f t="shared" si="67"/>
        <v>0</v>
      </c>
      <c r="F610" s="58" t="str">
        <f t="shared" si="69"/>
        <v/>
      </c>
    </row>
    <row r="611" spans="1:6" x14ac:dyDescent="0.2">
      <c r="A611" s="57" t="str">
        <f t="shared" si="68"/>
        <v>545</v>
      </c>
      <c r="B611" s="68">
        <v>5450</v>
      </c>
      <c r="C611" s="57" t="s">
        <v>316</v>
      </c>
      <c r="D611" s="58">
        <f t="shared" si="66"/>
        <v>0</v>
      </c>
      <c r="E611" s="58">
        <f t="shared" si="67"/>
        <v>0</v>
      </c>
      <c r="F611" s="58" t="str">
        <f t="shared" si="69"/>
        <v/>
      </c>
    </row>
    <row r="612" spans="1:6" x14ac:dyDescent="0.2">
      <c r="A612" s="57" t="str">
        <f t="shared" si="68"/>
        <v>54</v>
      </c>
      <c r="B612" s="68">
        <v>546</v>
      </c>
      <c r="C612" s="57" t="s">
        <v>132</v>
      </c>
      <c r="D612" s="58">
        <f t="shared" si="66"/>
        <v>0</v>
      </c>
      <c r="E612" s="58">
        <f t="shared" si="67"/>
        <v>0</v>
      </c>
      <c r="F612" s="58" t="str">
        <f t="shared" si="69"/>
        <v/>
      </c>
    </row>
    <row r="613" spans="1:6" x14ac:dyDescent="0.2">
      <c r="A613" s="57" t="str">
        <f t="shared" si="68"/>
        <v>546</v>
      </c>
      <c r="B613" s="68">
        <v>5460</v>
      </c>
      <c r="C613" s="57" t="s">
        <v>317</v>
      </c>
      <c r="D613" s="58">
        <f t="shared" si="66"/>
        <v>0</v>
      </c>
      <c r="E613" s="58">
        <f t="shared" si="67"/>
        <v>0</v>
      </c>
      <c r="F613" s="58" t="str">
        <f t="shared" si="69"/>
        <v/>
      </c>
    </row>
    <row r="614" spans="1:6" x14ac:dyDescent="0.2">
      <c r="A614" s="57" t="str">
        <f t="shared" si="68"/>
        <v>54</v>
      </c>
      <c r="B614" s="68">
        <v>547</v>
      </c>
      <c r="C614" s="57" t="s">
        <v>133</v>
      </c>
      <c r="D614" s="58">
        <f t="shared" si="66"/>
        <v>0</v>
      </c>
      <c r="E614" s="58">
        <f t="shared" si="67"/>
        <v>0</v>
      </c>
      <c r="F614" s="58" t="str">
        <f t="shared" si="69"/>
        <v/>
      </c>
    </row>
    <row r="615" spans="1:6" x14ac:dyDescent="0.2">
      <c r="A615" s="57" t="str">
        <f t="shared" si="68"/>
        <v>547</v>
      </c>
      <c r="B615" s="68">
        <v>5470</v>
      </c>
      <c r="C615" s="57" t="s">
        <v>318</v>
      </c>
      <c r="D615" s="58">
        <f t="shared" si="66"/>
        <v>0</v>
      </c>
      <c r="E615" s="58">
        <f t="shared" si="67"/>
        <v>0</v>
      </c>
      <c r="F615" s="58" t="str">
        <f t="shared" si="69"/>
        <v/>
      </c>
    </row>
    <row r="616" spans="1:6" x14ac:dyDescent="0.2">
      <c r="A616" s="57" t="str">
        <f t="shared" si="68"/>
        <v>54</v>
      </c>
      <c r="B616" s="68">
        <v>548</v>
      </c>
      <c r="C616" s="57" t="s">
        <v>134</v>
      </c>
      <c r="D616" s="58">
        <f t="shared" si="66"/>
        <v>0</v>
      </c>
      <c r="E616" s="58">
        <f t="shared" si="67"/>
        <v>0</v>
      </c>
      <c r="F616" s="58" t="str">
        <f t="shared" si="69"/>
        <v/>
      </c>
    </row>
    <row r="617" spans="1:6" x14ac:dyDescent="0.2">
      <c r="A617" s="57" t="str">
        <f t="shared" si="68"/>
        <v>548</v>
      </c>
      <c r="B617" s="68">
        <v>5480</v>
      </c>
      <c r="C617" s="57" t="s">
        <v>319</v>
      </c>
      <c r="D617" s="58">
        <f t="shared" si="66"/>
        <v>0</v>
      </c>
      <c r="E617" s="58">
        <f t="shared" si="67"/>
        <v>0</v>
      </c>
      <c r="F617" s="58" t="str">
        <f t="shared" si="69"/>
        <v/>
      </c>
    </row>
    <row r="618" spans="1:6" x14ac:dyDescent="0.2">
      <c r="A618" s="57" t="str">
        <f t="shared" si="68"/>
        <v>5</v>
      </c>
      <c r="B618" s="68">
        <v>55</v>
      </c>
      <c r="C618" s="57" t="s">
        <v>392</v>
      </c>
      <c r="D618" s="58">
        <f t="shared" si="66"/>
        <v>0</v>
      </c>
      <c r="E618" s="58">
        <f t="shared" si="67"/>
        <v>0</v>
      </c>
      <c r="F618" s="58" t="str">
        <f t="shared" si="69"/>
        <v/>
      </c>
    </row>
    <row r="619" spans="1:6" x14ac:dyDescent="0.2">
      <c r="A619" s="57" t="str">
        <f t="shared" si="68"/>
        <v>55</v>
      </c>
      <c r="B619" s="68">
        <v>550</v>
      </c>
      <c r="C619" s="57" t="s">
        <v>127</v>
      </c>
      <c r="D619" s="58">
        <f t="shared" si="66"/>
        <v>0</v>
      </c>
      <c r="E619" s="58">
        <f t="shared" si="67"/>
        <v>0</v>
      </c>
      <c r="F619" s="58" t="str">
        <f t="shared" si="69"/>
        <v/>
      </c>
    </row>
    <row r="620" spans="1:6" x14ac:dyDescent="0.2">
      <c r="A620" s="57" t="str">
        <f t="shared" si="68"/>
        <v>550</v>
      </c>
      <c r="B620" s="68">
        <v>5500</v>
      </c>
      <c r="C620" s="57" t="s">
        <v>393</v>
      </c>
      <c r="D620" s="58">
        <f t="shared" si="66"/>
        <v>0</v>
      </c>
      <c r="E620" s="58">
        <f t="shared" si="67"/>
        <v>0</v>
      </c>
      <c r="F620" s="58" t="str">
        <f t="shared" si="69"/>
        <v/>
      </c>
    </row>
    <row r="621" spans="1:6" x14ac:dyDescent="0.2">
      <c r="A621" s="57" t="str">
        <f t="shared" si="68"/>
        <v>55</v>
      </c>
      <c r="B621" s="68">
        <v>551</v>
      </c>
      <c r="C621" s="57" t="s">
        <v>128</v>
      </c>
      <c r="D621" s="58">
        <f t="shared" ref="D621:D684" si="70">IF(LEN(B621)&lt;4,SUMIF(SgNr,$B621,SgAnfBestand),SUMIF(DeKontoNr,B621,DeAnfBestand))</f>
        <v>0</v>
      </c>
      <c r="E621" s="58">
        <f t="shared" ref="E621:E684" si="71">IF(LEN(B621)&lt;4,SUMIF(SgNr,$B621,SgEndBestand),IF(B621&lt;3000,D621+SUMIF(DeKontoNr,B621,DeBuchBetrag),SUMIF(DeKontoNr,B621,DeBuchBetrag)))</f>
        <v>0</v>
      </c>
      <c r="F621" s="58" t="str">
        <f t="shared" si="69"/>
        <v/>
      </c>
    </row>
    <row r="622" spans="1:6" x14ac:dyDescent="0.2">
      <c r="A622" s="57" t="str">
        <f t="shared" si="68"/>
        <v>551</v>
      </c>
      <c r="B622" s="68">
        <v>5510</v>
      </c>
      <c r="C622" s="57" t="s">
        <v>322</v>
      </c>
      <c r="D622" s="58">
        <f t="shared" si="70"/>
        <v>0</v>
      </c>
      <c r="E622" s="58">
        <f t="shared" si="71"/>
        <v>0</v>
      </c>
      <c r="F622" s="58" t="str">
        <f t="shared" si="69"/>
        <v/>
      </c>
    </row>
    <row r="623" spans="1:6" x14ac:dyDescent="0.2">
      <c r="A623" s="57" t="str">
        <f t="shared" si="68"/>
        <v>55</v>
      </c>
      <c r="B623" s="68">
        <v>552</v>
      </c>
      <c r="C623" s="117" t="s">
        <v>889</v>
      </c>
      <c r="D623" s="58">
        <f t="shared" si="70"/>
        <v>0</v>
      </c>
      <c r="E623" s="58">
        <f t="shared" si="71"/>
        <v>0</v>
      </c>
      <c r="F623" s="58" t="str">
        <f t="shared" si="69"/>
        <v/>
      </c>
    </row>
    <row r="624" spans="1:6" x14ac:dyDescent="0.2">
      <c r="A624" s="57" t="str">
        <f t="shared" ref="A624:A687" si="72">IF(LEN($B624)=4,LEFT($B624,3),IF(LEN($B624)=3,LEFT($B624,2),IF(LEN($B624)=2,LEFT($B624,1),"")))</f>
        <v>552</v>
      </c>
      <c r="B624" s="68">
        <v>5520</v>
      </c>
      <c r="C624" s="117" t="s">
        <v>890</v>
      </c>
      <c r="D624" s="58">
        <f t="shared" si="70"/>
        <v>0</v>
      </c>
      <c r="E624" s="58">
        <f t="shared" si="71"/>
        <v>0</v>
      </c>
      <c r="F624" s="58" t="str">
        <f t="shared" ref="F624:F687" si="73">IF(OR(B624=1,B624=3,B624=5,B624=7,B624=9000),E624-D624,IF(OR(B624=2,B624=4,B624=6,B624=8,B624=9001),-(E624-D624),""))</f>
        <v/>
      </c>
    </row>
    <row r="625" spans="1:6" x14ac:dyDescent="0.2">
      <c r="A625" s="57" t="str">
        <f t="shared" si="72"/>
        <v>55</v>
      </c>
      <c r="B625" s="68">
        <v>553</v>
      </c>
      <c r="C625" s="57" t="s">
        <v>129</v>
      </c>
      <c r="D625" s="58">
        <f t="shared" si="70"/>
        <v>0</v>
      </c>
      <c r="E625" s="58">
        <f t="shared" si="71"/>
        <v>0</v>
      </c>
      <c r="F625" s="58" t="str">
        <f t="shared" si="73"/>
        <v/>
      </c>
    </row>
    <row r="626" spans="1:6" x14ac:dyDescent="0.2">
      <c r="A626" s="57" t="str">
        <f t="shared" si="72"/>
        <v>553</v>
      </c>
      <c r="B626" s="68">
        <v>5530</v>
      </c>
      <c r="C626" s="57" t="s">
        <v>323</v>
      </c>
      <c r="D626" s="58">
        <f t="shared" si="70"/>
        <v>0</v>
      </c>
      <c r="E626" s="58">
        <f t="shared" si="71"/>
        <v>0</v>
      </c>
      <c r="F626" s="58" t="str">
        <f t="shared" si="73"/>
        <v/>
      </c>
    </row>
    <row r="627" spans="1:6" x14ac:dyDescent="0.2">
      <c r="A627" s="57" t="str">
        <f t="shared" si="72"/>
        <v>55</v>
      </c>
      <c r="B627" s="68">
        <v>554</v>
      </c>
      <c r="C627" s="57" t="s">
        <v>130</v>
      </c>
      <c r="D627" s="58">
        <f t="shared" si="70"/>
        <v>0</v>
      </c>
      <c r="E627" s="58">
        <f t="shared" si="71"/>
        <v>0</v>
      </c>
      <c r="F627" s="58" t="str">
        <f t="shared" si="73"/>
        <v/>
      </c>
    </row>
    <row r="628" spans="1:6" x14ac:dyDescent="0.2">
      <c r="A628" s="57" t="str">
        <f t="shared" si="72"/>
        <v>554</v>
      </c>
      <c r="B628" s="68">
        <v>5540</v>
      </c>
      <c r="C628" s="57" t="s">
        <v>324</v>
      </c>
      <c r="D628" s="58">
        <f t="shared" si="70"/>
        <v>0</v>
      </c>
      <c r="E628" s="58">
        <f t="shared" si="71"/>
        <v>0</v>
      </c>
      <c r="F628" s="58" t="str">
        <f t="shared" si="73"/>
        <v/>
      </c>
    </row>
    <row r="629" spans="1:6" x14ac:dyDescent="0.2">
      <c r="A629" s="57" t="str">
        <f t="shared" si="72"/>
        <v>55</v>
      </c>
      <c r="B629" s="68">
        <v>555</v>
      </c>
      <c r="C629" s="57" t="s">
        <v>131</v>
      </c>
      <c r="D629" s="58">
        <f t="shared" si="70"/>
        <v>0</v>
      </c>
      <c r="E629" s="58">
        <f t="shared" si="71"/>
        <v>0</v>
      </c>
      <c r="F629" s="58" t="str">
        <f t="shared" si="73"/>
        <v/>
      </c>
    </row>
    <row r="630" spans="1:6" x14ac:dyDescent="0.2">
      <c r="A630" s="57" t="str">
        <f t="shared" si="72"/>
        <v>555</v>
      </c>
      <c r="B630" s="68">
        <v>5550</v>
      </c>
      <c r="C630" s="57" t="s">
        <v>325</v>
      </c>
      <c r="D630" s="58">
        <f t="shared" si="70"/>
        <v>0</v>
      </c>
      <c r="E630" s="58">
        <f t="shared" si="71"/>
        <v>0</v>
      </c>
      <c r="F630" s="58" t="str">
        <f t="shared" si="73"/>
        <v/>
      </c>
    </row>
    <row r="631" spans="1:6" x14ac:dyDescent="0.2">
      <c r="A631" s="57" t="str">
        <f t="shared" si="72"/>
        <v>55</v>
      </c>
      <c r="B631" s="68">
        <v>556</v>
      </c>
      <c r="C631" s="57" t="s">
        <v>132</v>
      </c>
      <c r="D631" s="58">
        <f t="shared" si="70"/>
        <v>0</v>
      </c>
      <c r="E631" s="58">
        <f t="shared" si="71"/>
        <v>0</v>
      </c>
      <c r="F631" s="58" t="str">
        <f t="shared" si="73"/>
        <v/>
      </c>
    </row>
    <row r="632" spans="1:6" x14ac:dyDescent="0.2">
      <c r="A632" s="57" t="str">
        <f t="shared" si="72"/>
        <v>556</v>
      </c>
      <c r="B632" s="68">
        <v>5560</v>
      </c>
      <c r="C632" s="57" t="s">
        <v>326</v>
      </c>
      <c r="D632" s="58">
        <f t="shared" si="70"/>
        <v>0</v>
      </c>
      <c r="E632" s="58">
        <f t="shared" si="71"/>
        <v>0</v>
      </c>
      <c r="F632" s="58" t="str">
        <f t="shared" si="73"/>
        <v/>
      </c>
    </row>
    <row r="633" spans="1:6" x14ac:dyDescent="0.2">
      <c r="A633" s="57" t="str">
        <f t="shared" si="72"/>
        <v>55</v>
      </c>
      <c r="B633" s="68">
        <v>557</v>
      </c>
      <c r="C633" s="57" t="s">
        <v>133</v>
      </c>
      <c r="D633" s="58">
        <f t="shared" si="70"/>
        <v>0</v>
      </c>
      <c r="E633" s="58">
        <f t="shared" si="71"/>
        <v>0</v>
      </c>
      <c r="F633" s="58" t="str">
        <f t="shared" si="73"/>
        <v/>
      </c>
    </row>
    <row r="634" spans="1:6" x14ac:dyDescent="0.2">
      <c r="A634" s="57" t="str">
        <f t="shared" si="72"/>
        <v>557</v>
      </c>
      <c r="B634" s="68">
        <v>5570</v>
      </c>
      <c r="C634" s="57" t="s">
        <v>327</v>
      </c>
      <c r="D634" s="58">
        <f t="shared" si="70"/>
        <v>0</v>
      </c>
      <c r="E634" s="58">
        <f t="shared" si="71"/>
        <v>0</v>
      </c>
      <c r="F634" s="58" t="str">
        <f t="shared" si="73"/>
        <v/>
      </c>
    </row>
    <row r="635" spans="1:6" x14ac:dyDescent="0.2">
      <c r="A635" s="57" t="str">
        <f t="shared" si="72"/>
        <v>55</v>
      </c>
      <c r="B635" s="68">
        <v>558</v>
      </c>
      <c r="C635" s="57" t="s">
        <v>134</v>
      </c>
      <c r="D635" s="58">
        <f t="shared" si="70"/>
        <v>0</v>
      </c>
      <c r="E635" s="58">
        <f t="shared" si="71"/>
        <v>0</v>
      </c>
      <c r="F635" s="58" t="str">
        <f t="shared" si="73"/>
        <v/>
      </c>
    </row>
    <row r="636" spans="1:6" x14ac:dyDescent="0.2">
      <c r="A636" s="57" t="str">
        <f t="shared" si="72"/>
        <v>558</v>
      </c>
      <c r="B636" s="68">
        <v>5580</v>
      </c>
      <c r="C636" s="57" t="s">
        <v>328</v>
      </c>
      <c r="D636" s="58">
        <f t="shared" si="70"/>
        <v>0</v>
      </c>
      <c r="E636" s="58">
        <f t="shared" si="71"/>
        <v>0</v>
      </c>
      <c r="F636" s="58" t="str">
        <f t="shared" si="73"/>
        <v/>
      </c>
    </row>
    <row r="637" spans="1:6" x14ac:dyDescent="0.2">
      <c r="A637" s="57" t="str">
        <f t="shared" si="72"/>
        <v>5</v>
      </c>
      <c r="B637" s="68">
        <v>56</v>
      </c>
      <c r="C637" s="57" t="s">
        <v>394</v>
      </c>
      <c r="D637" s="58">
        <f t="shared" si="70"/>
        <v>0</v>
      </c>
      <c r="E637" s="58">
        <f t="shared" si="71"/>
        <v>0</v>
      </c>
      <c r="F637" s="58" t="str">
        <f t="shared" si="73"/>
        <v/>
      </c>
    </row>
    <row r="638" spans="1:6" x14ac:dyDescent="0.2">
      <c r="A638" s="57" t="str">
        <f t="shared" si="72"/>
        <v>56</v>
      </c>
      <c r="B638" s="68">
        <v>560</v>
      </c>
      <c r="C638" s="57" t="s">
        <v>127</v>
      </c>
      <c r="D638" s="58">
        <f t="shared" si="70"/>
        <v>0</v>
      </c>
      <c r="E638" s="58">
        <f t="shared" si="71"/>
        <v>0</v>
      </c>
      <c r="F638" s="58" t="str">
        <f t="shared" si="73"/>
        <v/>
      </c>
    </row>
    <row r="639" spans="1:6" x14ac:dyDescent="0.2">
      <c r="A639" s="57" t="str">
        <f t="shared" si="72"/>
        <v>560</v>
      </c>
      <c r="B639" s="68">
        <v>5600</v>
      </c>
      <c r="C639" s="57" t="s">
        <v>395</v>
      </c>
      <c r="D639" s="58">
        <f t="shared" si="70"/>
        <v>0</v>
      </c>
      <c r="E639" s="58">
        <f t="shared" si="71"/>
        <v>0</v>
      </c>
      <c r="F639" s="58" t="str">
        <f t="shared" si="73"/>
        <v/>
      </c>
    </row>
    <row r="640" spans="1:6" x14ac:dyDescent="0.2">
      <c r="A640" s="57" t="str">
        <f t="shared" si="72"/>
        <v>56</v>
      </c>
      <c r="B640" s="68">
        <v>561</v>
      </c>
      <c r="C640" s="57" t="s">
        <v>128</v>
      </c>
      <c r="D640" s="58">
        <f t="shared" si="70"/>
        <v>0</v>
      </c>
      <c r="E640" s="58">
        <f t="shared" si="71"/>
        <v>0</v>
      </c>
      <c r="F640" s="58" t="str">
        <f t="shared" si="73"/>
        <v/>
      </c>
    </row>
    <row r="641" spans="1:6" x14ac:dyDescent="0.2">
      <c r="A641" s="57" t="str">
        <f t="shared" si="72"/>
        <v>561</v>
      </c>
      <c r="B641" s="68">
        <v>5610</v>
      </c>
      <c r="C641" s="57" t="s">
        <v>330</v>
      </c>
      <c r="D641" s="58">
        <f t="shared" si="70"/>
        <v>0</v>
      </c>
      <c r="E641" s="58">
        <f t="shared" si="71"/>
        <v>0</v>
      </c>
      <c r="F641" s="58" t="str">
        <f t="shared" si="73"/>
        <v/>
      </c>
    </row>
    <row r="642" spans="1:6" x14ac:dyDescent="0.2">
      <c r="A642" s="57" t="str">
        <f t="shared" si="72"/>
        <v>56</v>
      </c>
      <c r="B642" s="68">
        <v>562</v>
      </c>
      <c r="C642" s="117" t="s">
        <v>889</v>
      </c>
      <c r="D642" s="58">
        <f t="shared" si="70"/>
        <v>0</v>
      </c>
      <c r="E642" s="58">
        <f t="shared" si="71"/>
        <v>0</v>
      </c>
      <c r="F642" s="58" t="str">
        <f t="shared" si="73"/>
        <v/>
      </c>
    </row>
    <row r="643" spans="1:6" x14ac:dyDescent="0.2">
      <c r="A643" s="57" t="str">
        <f t="shared" si="72"/>
        <v>562</v>
      </c>
      <c r="B643" s="68">
        <v>5620</v>
      </c>
      <c r="C643" s="117" t="s">
        <v>846</v>
      </c>
      <c r="D643" s="58">
        <f t="shared" si="70"/>
        <v>0</v>
      </c>
      <c r="E643" s="58">
        <f t="shared" si="71"/>
        <v>0</v>
      </c>
      <c r="F643" s="58" t="str">
        <f t="shared" si="73"/>
        <v/>
      </c>
    </row>
    <row r="644" spans="1:6" x14ac:dyDescent="0.2">
      <c r="A644" s="57" t="str">
        <f t="shared" si="72"/>
        <v>56</v>
      </c>
      <c r="B644" s="68">
        <v>563</v>
      </c>
      <c r="C644" s="57" t="s">
        <v>129</v>
      </c>
      <c r="D644" s="58">
        <f t="shared" si="70"/>
        <v>0</v>
      </c>
      <c r="E644" s="58">
        <f t="shared" si="71"/>
        <v>0</v>
      </c>
      <c r="F644" s="58" t="str">
        <f t="shared" si="73"/>
        <v/>
      </c>
    </row>
    <row r="645" spans="1:6" x14ac:dyDescent="0.2">
      <c r="A645" s="57" t="str">
        <f t="shared" si="72"/>
        <v>563</v>
      </c>
      <c r="B645" s="68">
        <v>5630</v>
      </c>
      <c r="C645" s="57" t="s">
        <v>331</v>
      </c>
      <c r="D645" s="58">
        <f t="shared" si="70"/>
        <v>0</v>
      </c>
      <c r="E645" s="58">
        <f t="shared" si="71"/>
        <v>0</v>
      </c>
      <c r="F645" s="58" t="str">
        <f t="shared" si="73"/>
        <v/>
      </c>
    </row>
    <row r="646" spans="1:6" x14ac:dyDescent="0.2">
      <c r="A646" s="57" t="str">
        <f t="shared" si="72"/>
        <v>56</v>
      </c>
      <c r="B646" s="68">
        <v>564</v>
      </c>
      <c r="C646" s="57" t="s">
        <v>130</v>
      </c>
      <c r="D646" s="58">
        <f t="shared" si="70"/>
        <v>0</v>
      </c>
      <c r="E646" s="58">
        <f t="shared" si="71"/>
        <v>0</v>
      </c>
      <c r="F646" s="58" t="str">
        <f t="shared" si="73"/>
        <v/>
      </c>
    </row>
    <row r="647" spans="1:6" x14ac:dyDescent="0.2">
      <c r="A647" s="57" t="str">
        <f t="shared" si="72"/>
        <v>564</v>
      </c>
      <c r="B647" s="68">
        <v>5640</v>
      </c>
      <c r="C647" s="57" t="s">
        <v>332</v>
      </c>
      <c r="D647" s="58">
        <f t="shared" si="70"/>
        <v>0</v>
      </c>
      <c r="E647" s="58">
        <f t="shared" si="71"/>
        <v>0</v>
      </c>
      <c r="F647" s="58" t="str">
        <f t="shared" si="73"/>
        <v/>
      </c>
    </row>
    <row r="648" spans="1:6" x14ac:dyDescent="0.2">
      <c r="A648" s="57" t="str">
        <f t="shared" si="72"/>
        <v>56</v>
      </c>
      <c r="B648" s="68">
        <v>565</v>
      </c>
      <c r="C648" s="57" t="s">
        <v>131</v>
      </c>
      <c r="D648" s="58">
        <f t="shared" si="70"/>
        <v>0</v>
      </c>
      <c r="E648" s="58">
        <f t="shared" si="71"/>
        <v>0</v>
      </c>
      <c r="F648" s="58" t="str">
        <f t="shared" si="73"/>
        <v/>
      </c>
    </row>
    <row r="649" spans="1:6" x14ac:dyDescent="0.2">
      <c r="A649" s="57" t="str">
        <f t="shared" si="72"/>
        <v>565</v>
      </c>
      <c r="B649" s="68">
        <v>5650</v>
      </c>
      <c r="C649" s="57" t="s">
        <v>333</v>
      </c>
      <c r="D649" s="58">
        <f t="shared" si="70"/>
        <v>0</v>
      </c>
      <c r="E649" s="58">
        <f t="shared" si="71"/>
        <v>0</v>
      </c>
      <c r="F649" s="58" t="str">
        <f t="shared" si="73"/>
        <v/>
      </c>
    </row>
    <row r="650" spans="1:6" x14ac:dyDescent="0.2">
      <c r="A650" s="57" t="str">
        <f t="shared" si="72"/>
        <v>56</v>
      </c>
      <c r="B650" s="68">
        <v>566</v>
      </c>
      <c r="C650" s="57" t="s">
        <v>132</v>
      </c>
      <c r="D650" s="58">
        <f t="shared" si="70"/>
        <v>0</v>
      </c>
      <c r="E650" s="58">
        <f t="shared" si="71"/>
        <v>0</v>
      </c>
      <c r="F650" s="58" t="str">
        <f t="shared" si="73"/>
        <v/>
      </c>
    </row>
    <row r="651" spans="1:6" x14ac:dyDescent="0.2">
      <c r="A651" s="57" t="str">
        <f t="shared" si="72"/>
        <v>566</v>
      </c>
      <c r="B651" s="68">
        <v>5660</v>
      </c>
      <c r="C651" s="57" t="s">
        <v>334</v>
      </c>
      <c r="D651" s="58">
        <f t="shared" si="70"/>
        <v>0</v>
      </c>
      <c r="E651" s="58">
        <f t="shared" si="71"/>
        <v>0</v>
      </c>
      <c r="F651" s="58" t="str">
        <f t="shared" si="73"/>
        <v/>
      </c>
    </row>
    <row r="652" spans="1:6" x14ac:dyDescent="0.2">
      <c r="A652" s="57" t="str">
        <f t="shared" si="72"/>
        <v>56</v>
      </c>
      <c r="B652" s="68">
        <v>567</v>
      </c>
      <c r="C652" s="57" t="s">
        <v>133</v>
      </c>
      <c r="D652" s="58">
        <f t="shared" si="70"/>
        <v>0</v>
      </c>
      <c r="E652" s="58">
        <f t="shared" si="71"/>
        <v>0</v>
      </c>
      <c r="F652" s="58" t="str">
        <f t="shared" si="73"/>
        <v/>
      </c>
    </row>
    <row r="653" spans="1:6" x14ac:dyDescent="0.2">
      <c r="A653" s="57" t="str">
        <f t="shared" si="72"/>
        <v>567</v>
      </c>
      <c r="B653" s="68">
        <v>5670</v>
      </c>
      <c r="C653" s="57" t="s">
        <v>335</v>
      </c>
      <c r="D653" s="58">
        <f t="shared" si="70"/>
        <v>0</v>
      </c>
      <c r="E653" s="58">
        <f t="shared" si="71"/>
        <v>0</v>
      </c>
      <c r="F653" s="58" t="str">
        <f t="shared" si="73"/>
        <v/>
      </c>
    </row>
    <row r="654" spans="1:6" x14ac:dyDescent="0.2">
      <c r="A654" s="57" t="str">
        <f t="shared" si="72"/>
        <v>56</v>
      </c>
      <c r="B654" s="68">
        <v>568</v>
      </c>
      <c r="C654" s="57" t="s">
        <v>134</v>
      </c>
      <c r="D654" s="58">
        <f t="shared" si="70"/>
        <v>0</v>
      </c>
      <c r="E654" s="58">
        <f t="shared" si="71"/>
        <v>0</v>
      </c>
      <c r="F654" s="58" t="str">
        <f t="shared" si="73"/>
        <v/>
      </c>
    </row>
    <row r="655" spans="1:6" x14ac:dyDescent="0.2">
      <c r="A655" s="57" t="str">
        <f t="shared" si="72"/>
        <v>568</v>
      </c>
      <c r="B655" s="68">
        <v>5680</v>
      </c>
      <c r="C655" s="57" t="s">
        <v>336</v>
      </c>
      <c r="D655" s="58">
        <f t="shared" si="70"/>
        <v>0</v>
      </c>
      <c r="E655" s="58">
        <f t="shared" si="71"/>
        <v>0</v>
      </c>
      <c r="F655" s="58" t="str">
        <f t="shared" si="73"/>
        <v/>
      </c>
    </row>
    <row r="656" spans="1:6" x14ac:dyDescent="0.2">
      <c r="A656" s="57" t="str">
        <f t="shared" si="72"/>
        <v>5</v>
      </c>
      <c r="B656" s="68">
        <v>57</v>
      </c>
      <c r="C656" s="57" t="s">
        <v>396</v>
      </c>
      <c r="D656" s="58">
        <f t="shared" si="70"/>
        <v>0</v>
      </c>
      <c r="E656" s="58">
        <f t="shared" si="71"/>
        <v>0</v>
      </c>
      <c r="F656" s="58" t="str">
        <f t="shared" si="73"/>
        <v/>
      </c>
    </row>
    <row r="657" spans="1:6" x14ac:dyDescent="0.2">
      <c r="A657" s="57" t="str">
        <f t="shared" si="72"/>
        <v>57</v>
      </c>
      <c r="B657" s="68">
        <v>570</v>
      </c>
      <c r="C657" s="57" t="s">
        <v>127</v>
      </c>
      <c r="D657" s="58">
        <f t="shared" si="70"/>
        <v>0</v>
      </c>
      <c r="E657" s="58">
        <f t="shared" si="71"/>
        <v>0</v>
      </c>
      <c r="F657" s="58" t="str">
        <f t="shared" si="73"/>
        <v/>
      </c>
    </row>
    <row r="658" spans="1:6" x14ac:dyDescent="0.2">
      <c r="A658" s="57" t="str">
        <f t="shared" si="72"/>
        <v>570</v>
      </c>
      <c r="B658" s="68">
        <v>5700</v>
      </c>
      <c r="C658" s="57" t="s">
        <v>397</v>
      </c>
      <c r="D658" s="58">
        <f t="shared" si="70"/>
        <v>0</v>
      </c>
      <c r="E658" s="58">
        <f t="shared" si="71"/>
        <v>0</v>
      </c>
      <c r="F658" s="58" t="str">
        <f t="shared" si="73"/>
        <v/>
      </c>
    </row>
    <row r="659" spans="1:6" x14ac:dyDescent="0.2">
      <c r="A659" s="57" t="str">
        <f t="shared" si="72"/>
        <v>57</v>
      </c>
      <c r="B659" s="68">
        <v>571</v>
      </c>
      <c r="C659" s="57" t="s">
        <v>128</v>
      </c>
      <c r="D659" s="58">
        <f t="shared" si="70"/>
        <v>0</v>
      </c>
      <c r="E659" s="58">
        <f t="shared" si="71"/>
        <v>0</v>
      </c>
      <c r="F659" s="58" t="str">
        <f t="shared" si="73"/>
        <v/>
      </c>
    </row>
    <row r="660" spans="1:6" x14ac:dyDescent="0.2">
      <c r="A660" s="57" t="str">
        <f t="shared" si="72"/>
        <v>571</v>
      </c>
      <c r="B660" s="68">
        <v>5710</v>
      </c>
      <c r="C660" s="57" t="s">
        <v>398</v>
      </c>
      <c r="D660" s="58">
        <f t="shared" si="70"/>
        <v>0</v>
      </c>
      <c r="E660" s="58">
        <f t="shared" si="71"/>
        <v>0</v>
      </c>
      <c r="F660" s="58" t="str">
        <f t="shared" si="73"/>
        <v/>
      </c>
    </row>
    <row r="661" spans="1:6" x14ac:dyDescent="0.2">
      <c r="A661" s="57" t="str">
        <f t="shared" si="72"/>
        <v>57</v>
      </c>
      <c r="B661" s="68">
        <v>572</v>
      </c>
      <c r="C661" s="117" t="s">
        <v>889</v>
      </c>
      <c r="D661" s="58">
        <f t="shared" si="70"/>
        <v>0</v>
      </c>
      <c r="E661" s="58">
        <f t="shared" si="71"/>
        <v>0</v>
      </c>
      <c r="F661" s="58" t="str">
        <f t="shared" si="73"/>
        <v/>
      </c>
    </row>
    <row r="662" spans="1:6" x14ac:dyDescent="0.2">
      <c r="A662" s="57" t="str">
        <f t="shared" si="72"/>
        <v>572</v>
      </c>
      <c r="B662" s="68">
        <v>5720</v>
      </c>
      <c r="C662" s="117" t="s">
        <v>891</v>
      </c>
      <c r="D662" s="58">
        <f t="shared" si="70"/>
        <v>0</v>
      </c>
      <c r="E662" s="58">
        <f t="shared" si="71"/>
        <v>0</v>
      </c>
      <c r="F662" s="58" t="str">
        <f t="shared" si="73"/>
        <v/>
      </c>
    </row>
    <row r="663" spans="1:6" x14ac:dyDescent="0.2">
      <c r="A663" s="57" t="str">
        <f t="shared" si="72"/>
        <v>57</v>
      </c>
      <c r="B663" s="68">
        <v>573</v>
      </c>
      <c r="C663" s="57" t="s">
        <v>129</v>
      </c>
      <c r="D663" s="58">
        <f t="shared" si="70"/>
        <v>0</v>
      </c>
      <c r="E663" s="58">
        <f t="shared" si="71"/>
        <v>0</v>
      </c>
      <c r="F663" s="58" t="str">
        <f t="shared" si="73"/>
        <v/>
      </c>
    </row>
    <row r="664" spans="1:6" x14ac:dyDescent="0.2">
      <c r="A664" s="57" t="str">
        <f t="shared" si="72"/>
        <v>573</v>
      </c>
      <c r="B664" s="68">
        <v>5730</v>
      </c>
      <c r="C664" s="57" t="s">
        <v>399</v>
      </c>
      <c r="D664" s="58">
        <f t="shared" si="70"/>
        <v>0</v>
      </c>
      <c r="E664" s="58">
        <f t="shared" si="71"/>
        <v>0</v>
      </c>
      <c r="F664" s="58" t="str">
        <f t="shared" si="73"/>
        <v/>
      </c>
    </row>
    <row r="665" spans="1:6" x14ac:dyDescent="0.2">
      <c r="A665" s="57" t="str">
        <f t="shared" si="72"/>
        <v>57</v>
      </c>
      <c r="B665" s="68">
        <v>574</v>
      </c>
      <c r="C665" s="57" t="s">
        <v>130</v>
      </c>
      <c r="D665" s="58">
        <f t="shared" si="70"/>
        <v>0</v>
      </c>
      <c r="E665" s="58">
        <f t="shared" si="71"/>
        <v>0</v>
      </c>
      <c r="F665" s="58" t="str">
        <f t="shared" si="73"/>
        <v/>
      </c>
    </row>
    <row r="666" spans="1:6" x14ac:dyDescent="0.2">
      <c r="A666" s="57" t="str">
        <f t="shared" si="72"/>
        <v>574</v>
      </c>
      <c r="B666" s="68">
        <v>5740</v>
      </c>
      <c r="C666" s="57" t="s">
        <v>400</v>
      </c>
      <c r="D666" s="58">
        <f t="shared" si="70"/>
        <v>0</v>
      </c>
      <c r="E666" s="58">
        <f t="shared" si="71"/>
        <v>0</v>
      </c>
      <c r="F666" s="58" t="str">
        <f t="shared" si="73"/>
        <v/>
      </c>
    </row>
    <row r="667" spans="1:6" x14ac:dyDescent="0.2">
      <c r="A667" s="57" t="str">
        <f t="shared" si="72"/>
        <v>57</v>
      </c>
      <c r="B667" s="68">
        <v>575</v>
      </c>
      <c r="C667" s="57" t="s">
        <v>131</v>
      </c>
      <c r="D667" s="58">
        <f t="shared" si="70"/>
        <v>0</v>
      </c>
      <c r="E667" s="58">
        <f t="shared" si="71"/>
        <v>0</v>
      </c>
      <c r="F667" s="58" t="str">
        <f t="shared" si="73"/>
        <v/>
      </c>
    </row>
    <row r="668" spans="1:6" x14ac:dyDescent="0.2">
      <c r="A668" s="57" t="str">
        <f t="shared" si="72"/>
        <v>575</v>
      </c>
      <c r="B668" s="68">
        <v>5750</v>
      </c>
      <c r="C668" s="57" t="s">
        <v>401</v>
      </c>
      <c r="D668" s="58">
        <f t="shared" si="70"/>
        <v>0</v>
      </c>
      <c r="E668" s="58">
        <f t="shared" si="71"/>
        <v>0</v>
      </c>
      <c r="F668" s="58" t="str">
        <f t="shared" si="73"/>
        <v/>
      </c>
    </row>
    <row r="669" spans="1:6" x14ac:dyDescent="0.2">
      <c r="A669" s="57" t="str">
        <f t="shared" si="72"/>
        <v>57</v>
      </c>
      <c r="B669" s="68">
        <v>576</v>
      </c>
      <c r="C669" s="57" t="s">
        <v>132</v>
      </c>
      <c r="D669" s="58">
        <f t="shared" si="70"/>
        <v>0</v>
      </c>
      <c r="E669" s="58">
        <f t="shared" si="71"/>
        <v>0</v>
      </c>
      <c r="F669" s="58" t="str">
        <f t="shared" si="73"/>
        <v/>
      </c>
    </row>
    <row r="670" spans="1:6" x14ac:dyDescent="0.2">
      <c r="A670" s="57" t="str">
        <f t="shared" si="72"/>
        <v>576</v>
      </c>
      <c r="B670" s="68">
        <v>5760</v>
      </c>
      <c r="C670" s="57" t="s">
        <v>402</v>
      </c>
      <c r="D670" s="58">
        <f t="shared" si="70"/>
        <v>0</v>
      </c>
      <c r="E670" s="58">
        <f t="shared" si="71"/>
        <v>0</v>
      </c>
      <c r="F670" s="58" t="str">
        <f t="shared" si="73"/>
        <v/>
      </c>
    </row>
    <row r="671" spans="1:6" x14ac:dyDescent="0.2">
      <c r="A671" s="57" t="str">
        <f t="shared" si="72"/>
        <v>57</v>
      </c>
      <c r="B671" s="68">
        <v>577</v>
      </c>
      <c r="C671" s="57" t="s">
        <v>133</v>
      </c>
      <c r="D671" s="58">
        <f t="shared" si="70"/>
        <v>0</v>
      </c>
      <c r="E671" s="58">
        <f t="shared" si="71"/>
        <v>0</v>
      </c>
      <c r="F671" s="58" t="str">
        <f t="shared" si="73"/>
        <v/>
      </c>
    </row>
    <row r="672" spans="1:6" x14ac:dyDescent="0.2">
      <c r="A672" s="57" t="str">
        <f t="shared" si="72"/>
        <v>577</v>
      </c>
      <c r="B672" s="68">
        <v>5770</v>
      </c>
      <c r="C672" s="57" t="s">
        <v>403</v>
      </c>
      <c r="D672" s="58">
        <f t="shared" si="70"/>
        <v>0</v>
      </c>
      <c r="E672" s="58">
        <f t="shared" si="71"/>
        <v>0</v>
      </c>
      <c r="F672" s="58" t="str">
        <f t="shared" si="73"/>
        <v/>
      </c>
    </row>
    <row r="673" spans="1:6" x14ac:dyDescent="0.2">
      <c r="A673" s="57" t="str">
        <f t="shared" si="72"/>
        <v>57</v>
      </c>
      <c r="B673" s="68">
        <v>578</v>
      </c>
      <c r="C673" s="57" t="s">
        <v>134</v>
      </c>
      <c r="D673" s="58">
        <f t="shared" si="70"/>
        <v>0</v>
      </c>
      <c r="E673" s="58">
        <f t="shared" si="71"/>
        <v>0</v>
      </c>
      <c r="F673" s="58" t="str">
        <f t="shared" si="73"/>
        <v/>
      </c>
    </row>
    <row r="674" spans="1:6" x14ac:dyDescent="0.2">
      <c r="A674" s="57" t="str">
        <f t="shared" si="72"/>
        <v>578</v>
      </c>
      <c r="B674" s="68">
        <v>5780</v>
      </c>
      <c r="C674" s="57" t="s">
        <v>404</v>
      </c>
      <c r="D674" s="58">
        <f t="shared" si="70"/>
        <v>0</v>
      </c>
      <c r="E674" s="58">
        <f t="shared" si="71"/>
        <v>0</v>
      </c>
      <c r="F674" s="58" t="str">
        <f t="shared" si="73"/>
        <v/>
      </c>
    </row>
    <row r="675" spans="1:6" x14ac:dyDescent="0.2">
      <c r="A675" s="57" t="str">
        <f t="shared" si="72"/>
        <v>5</v>
      </c>
      <c r="B675" s="68">
        <v>59</v>
      </c>
      <c r="C675" s="57" t="s">
        <v>384</v>
      </c>
      <c r="D675" s="58">
        <f t="shared" si="70"/>
        <v>0</v>
      </c>
      <c r="E675" s="58">
        <f t="shared" si="71"/>
        <v>0</v>
      </c>
      <c r="F675" s="58" t="str">
        <f t="shared" si="73"/>
        <v/>
      </c>
    </row>
    <row r="676" spans="1:6" x14ac:dyDescent="0.2">
      <c r="A676" s="57" t="str">
        <f t="shared" si="72"/>
        <v>59</v>
      </c>
      <c r="B676" s="68">
        <v>590</v>
      </c>
      <c r="C676" s="57" t="s">
        <v>405</v>
      </c>
      <c r="D676" s="58">
        <f t="shared" si="70"/>
        <v>0</v>
      </c>
      <c r="E676" s="58">
        <f t="shared" si="71"/>
        <v>0</v>
      </c>
      <c r="F676" s="58" t="str">
        <f t="shared" si="73"/>
        <v/>
      </c>
    </row>
    <row r="677" spans="1:6" x14ac:dyDescent="0.2">
      <c r="A677" s="57" t="str">
        <f t="shared" si="72"/>
        <v>590</v>
      </c>
      <c r="B677" s="68">
        <v>5900</v>
      </c>
      <c r="C677" s="57" t="s">
        <v>406</v>
      </c>
      <c r="D677" s="58">
        <f t="shared" si="70"/>
        <v>0</v>
      </c>
      <c r="E677" s="58">
        <f t="shared" si="71"/>
        <v>0</v>
      </c>
      <c r="F677" s="58" t="str">
        <f t="shared" si="73"/>
        <v/>
      </c>
    </row>
    <row r="678" spans="1:6" x14ac:dyDescent="0.2">
      <c r="A678" s="57" t="str">
        <f t="shared" si="72"/>
        <v/>
      </c>
      <c r="B678" s="68">
        <v>6</v>
      </c>
      <c r="C678" s="57" t="s">
        <v>463</v>
      </c>
      <c r="D678" s="58">
        <f t="shared" si="70"/>
        <v>0</v>
      </c>
      <c r="E678" s="58">
        <f t="shared" si="71"/>
        <v>0</v>
      </c>
      <c r="F678" s="58">
        <f t="shared" si="73"/>
        <v>0</v>
      </c>
    </row>
    <row r="679" spans="1:6" x14ac:dyDescent="0.2">
      <c r="A679" s="57" t="str">
        <f t="shared" si="72"/>
        <v>6</v>
      </c>
      <c r="B679" s="68">
        <v>60</v>
      </c>
      <c r="C679" s="57" t="s">
        <v>407</v>
      </c>
      <c r="D679" s="58">
        <f t="shared" si="70"/>
        <v>0</v>
      </c>
      <c r="E679" s="58">
        <f t="shared" si="71"/>
        <v>0</v>
      </c>
      <c r="F679" s="58" t="str">
        <f t="shared" si="73"/>
        <v/>
      </c>
    </row>
    <row r="680" spans="1:6" x14ac:dyDescent="0.2">
      <c r="A680" s="57" t="str">
        <f t="shared" si="72"/>
        <v>60</v>
      </c>
      <c r="B680" s="68">
        <v>600</v>
      </c>
      <c r="C680" s="57" t="s">
        <v>408</v>
      </c>
      <c r="D680" s="58">
        <f t="shared" si="70"/>
        <v>0</v>
      </c>
      <c r="E680" s="58">
        <f t="shared" si="71"/>
        <v>0</v>
      </c>
      <c r="F680" s="58" t="str">
        <f t="shared" si="73"/>
        <v/>
      </c>
    </row>
    <row r="681" spans="1:6" x14ac:dyDescent="0.2">
      <c r="A681" s="57" t="str">
        <f t="shared" si="72"/>
        <v>600</v>
      </c>
      <c r="B681" s="68">
        <v>6000</v>
      </c>
      <c r="C681" s="57" t="s">
        <v>812</v>
      </c>
      <c r="D681" s="58">
        <f t="shared" si="70"/>
        <v>0</v>
      </c>
      <c r="E681" s="58">
        <f t="shared" si="71"/>
        <v>0</v>
      </c>
      <c r="F681" s="58" t="str">
        <f t="shared" si="73"/>
        <v/>
      </c>
    </row>
    <row r="682" spans="1:6" ht="12" x14ac:dyDescent="0.2">
      <c r="A682" s="57" t="str">
        <f t="shared" si="72"/>
        <v>60</v>
      </c>
      <c r="B682" s="68">
        <v>601</v>
      </c>
      <c r="C682" s="123" t="s">
        <v>969</v>
      </c>
      <c r="D682" s="58">
        <f t="shared" si="70"/>
        <v>0</v>
      </c>
      <c r="E682" s="58">
        <f t="shared" si="71"/>
        <v>0</v>
      </c>
      <c r="F682" s="58" t="str">
        <f t="shared" si="73"/>
        <v/>
      </c>
    </row>
    <row r="683" spans="1:6" ht="12" x14ac:dyDescent="0.2">
      <c r="A683" s="57" t="str">
        <f t="shared" si="72"/>
        <v>601</v>
      </c>
      <c r="B683" s="68">
        <v>6010</v>
      </c>
      <c r="C683" s="123" t="s">
        <v>970</v>
      </c>
      <c r="D683" s="58">
        <f t="shared" si="70"/>
        <v>0</v>
      </c>
      <c r="E683" s="58">
        <f t="shared" si="71"/>
        <v>0</v>
      </c>
      <c r="F683" s="58" t="str">
        <f t="shared" si="73"/>
        <v/>
      </c>
    </row>
    <row r="684" spans="1:6" x14ac:dyDescent="0.2">
      <c r="A684" s="57" t="str">
        <f t="shared" si="72"/>
        <v>60</v>
      </c>
      <c r="B684" s="68">
        <v>602</v>
      </c>
      <c r="C684" s="57" t="s">
        <v>409</v>
      </c>
      <c r="D684" s="58">
        <f t="shared" si="70"/>
        <v>0</v>
      </c>
      <c r="E684" s="58">
        <f t="shared" si="71"/>
        <v>0</v>
      </c>
      <c r="F684" s="58" t="str">
        <f t="shared" si="73"/>
        <v/>
      </c>
    </row>
    <row r="685" spans="1:6" x14ac:dyDescent="0.2">
      <c r="A685" s="57" t="str">
        <f t="shared" si="72"/>
        <v>602</v>
      </c>
      <c r="B685" s="68">
        <v>6020</v>
      </c>
      <c r="C685" s="57" t="s">
        <v>813</v>
      </c>
      <c r="D685" s="58">
        <f t="shared" ref="D685:D749" si="74">IF(LEN(B685)&lt;4,SUMIF(SgNr,$B685,SgAnfBestand),SUMIF(DeKontoNr,B685,DeAnfBestand))</f>
        <v>0</v>
      </c>
      <c r="E685" s="58">
        <f t="shared" ref="E685:E749" si="75">IF(LEN(B685)&lt;4,SUMIF(SgNr,$B685,SgEndBestand),IF(B685&lt;3000,D685+SUMIF(DeKontoNr,B685,DeBuchBetrag),SUMIF(DeKontoNr,B685,DeBuchBetrag)))</f>
        <v>0</v>
      </c>
      <c r="F685" s="58" t="str">
        <f t="shared" si="73"/>
        <v/>
      </c>
    </row>
    <row r="686" spans="1:6" x14ac:dyDescent="0.2">
      <c r="A686" s="57" t="str">
        <f t="shared" si="72"/>
        <v>60</v>
      </c>
      <c r="B686" s="68">
        <v>603</v>
      </c>
      <c r="C686" s="57" t="s">
        <v>410</v>
      </c>
      <c r="D686" s="58">
        <f t="shared" si="74"/>
        <v>0</v>
      </c>
      <c r="E686" s="58">
        <f t="shared" si="75"/>
        <v>0</v>
      </c>
      <c r="F686" s="58" t="str">
        <f t="shared" si="73"/>
        <v/>
      </c>
    </row>
    <row r="687" spans="1:6" x14ac:dyDescent="0.2">
      <c r="A687" s="57" t="str">
        <f t="shared" si="72"/>
        <v>603</v>
      </c>
      <c r="B687" s="68">
        <v>6030</v>
      </c>
      <c r="C687" s="57" t="s">
        <v>814</v>
      </c>
      <c r="D687" s="58">
        <f t="shared" si="74"/>
        <v>0</v>
      </c>
      <c r="E687" s="58">
        <f t="shared" si="75"/>
        <v>0</v>
      </c>
      <c r="F687" s="58" t="str">
        <f t="shared" si="73"/>
        <v/>
      </c>
    </row>
    <row r="688" spans="1:6" x14ac:dyDescent="0.2">
      <c r="A688" s="57" t="str">
        <f t="shared" ref="A688:A753" si="76">IF(LEN($B688)=4,LEFT($B688,3),IF(LEN($B688)=3,LEFT($B688,2),IF(LEN($B688)=2,LEFT($B688,1),"")))</f>
        <v>60</v>
      </c>
      <c r="B688" s="68">
        <v>604</v>
      </c>
      <c r="C688" s="57" t="s">
        <v>411</v>
      </c>
      <c r="D688" s="58">
        <f t="shared" si="74"/>
        <v>0</v>
      </c>
      <c r="E688" s="58">
        <f t="shared" si="75"/>
        <v>0</v>
      </c>
      <c r="F688" s="58" t="str">
        <f t="shared" ref="F688:F753" si="77">IF(OR(B688=1,B688=3,B688=5,B688=7,B688=9000),E688-D688,IF(OR(B688=2,B688=4,B688=6,B688=8,B688=9001),-(E688-D688),""))</f>
        <v/>
      </c>
    </row>
    <row r="689" spans="1:6" x14ac:dyDescent="0.2">
      <c r="A689" s="57" t="str">
        <f t="shared" si="76"/>
        <v>604</v>
      </c>
      <c r="B689" s="68">
        <v>6040</v>
      </c>
      <c r="C689" s="57" t="s">
        <v>815</v>
      </c>
      <c r="D689" s="58">
        <f t="shared" si="74"/>
        <v>0</v>
      </c>
      <c r="E689" s="58">
        <f t="shared" si="75"/>
        <v>0</v>
      </c>
      <c r="F689" s="58" t="str">
        <f t="shared" si="77"/>
        <v/>
      </c>
    </row>
    <row r="690" spans="1:6" x14ac:dyDescent="0.2">
      <c r="A690" s="57" t="str">
        <f t="shared" si="76"/>
        <v>60</v>
      </c>
      <c r="B690" s="68">
        <v>605</v>
      </c>
      <c r="C690" s="57" t="s">
        <v>412</v>
      </c>
      <c r="D690" s="58">
        <f t="shared" si="74"/>
        <v>0</v>
      </c>
      <c r="E690" s="58">
        <f t="shared" si="75"/>
        <v>0</v>
      </c>
      <c r="F690" s="58" t="str">
        <f t="shared" si="77"/>
        <v/>
      </c>
    </row>
    <row r="691" spans="1:6" x14ac:dyDescent="0.2">
      <c r="A691" s="57" t="str">
        <f t="shared" si="76"/>
        <v>605</v>
      </c>
      <c r="B691" s="68">
        <v>6050</v>
      </c>
      <c r="C691" s="57" t="s">
        <v>816</v>
      </c>
      <c r="D691" s="58">
        <f t="shared" si="74"/>
        <v>0</v>
      </c>
      <c r="E691" s="58">
        <f t="shared" si="75"/>
        <v>0</v>
      </c>
      <c r="F691" s="58" t="str">
        <f t="shared" si="77"/>
        <v/>
      </c>
    </row>
    <row r="692" spans="1:6" x14ac:dyDescent="0.2">
      <c r="A692" s="57" t="str">
        <f t="shared" si="76"/>
        <v>60</v>
      </c>
      <c r="B692" s="68">
        <v>606</v>
      </c>
      <c r="C692" s="57" t="s">
        <v>413</v>
      </c>
      <c r="D692" s="58">
        <f t="shared" si="74"/>
        <v>0</v>
      </c>
      <c r="E692" s="58">
        <f t="shared" si="75"/>
        <v>0</v>
      </c>
      <c r="F692" s="58" t="str">
        <f t="shared" si="77"/>
        <v/>
      </c>
    </row>
    <row r="693" spans="1:6" x14ac:dyDescent="0.2">
      <c r="A693" s="57" t="str">
        <f t="shared" si="76"/>
        <v>606</v>
      </c>
      <c r="B693" s="68">
        <v>6060</v>
      </c>
      <c r="C693" s="57" t="s">
        <v>817</v>
      </c>
      <c r="D693" s="58">
        <f t="shared" si="74"/>
        <v>0</v>
      </c>
      <c r="E693" s="58">
        <f t="shared" si="75"/>
        <v>0</v>
      </c>
      <c r="F693" s="58" t="str">
        <f t="shared" si="77"/>
        <v/>
      </c>
    </row>
    <row r="694" spans="1:6" x14ac:dyDescent="0.2">
      <c r="A694" s="57" t="str">
        <f t="shared" si="76"/>
        <v>60</v>
      </c>
      <c r="B694" s="68">
        <v>609</v>
      </c>
      <c r="C694" s="57" t="s">
        <v>414</v>
      </c>
      <c r="D694" s="58">
        <f t="shared" si="74"/>
        <v>0</v>
      </c>
      <c r="E694" s="58">
        <f t="shared" si="75"/>
        <v>0</v>
      </c>
      <c r="F694" s="58" t="str">
        <f t="shared" si="77"/>
        <v/>
      </c>
    </row>
    <row r="695" spans="1:6" x14ac:dyDescent="0.2">
      <c r="A695" s="57" t="str">
        <f t="shared" si="76"/>
        <v>609</v>
      </c>
      <c r="B695" s="68">
        <v>6090</v>
      </c>
      <c r="C695" s="57" t="s">
        <v>818</v>
      </c>
      <c r="D695" s="58">
        <f t="shared" si="74"/>
        <v>0</v>
      </c>
      <c r="E695" s="58">
        <f t="shared" si="75"/>
        <v>0</v>
      </c>
      <c r="F695" s="58" t="str">
        <f t="shared" si="77"/>
        <v/>
      </c>
    </row>
    <row r="696" spans="1:6" x14ac:dyDescent="0.2">
      <c r="A696" s="57" t="str">
        <f t="shared" si="76"/>
        <v>6</v>
      </c>
      <c r="B696" s="68">
        <v>61</v>
      </c>
      <c r="C696" s="117" t="s">
        <v>993</v>
      </c>
      <c r="D696" s="58">
        <f t="shared" si="74"/>
        <v>0</v>
      </c>
      <c r="E696" s="58">
        <f t="shared" si="75"/>
        <v>0</v>
      </c>
      <c r="F696" s="58" t="str">
        <f t="shared" si="77"/>
        <v/>
      </c>
    </row>
    <row r="697" spans="1:6" x14ac:dyDescent="0.2">
      <c r="A697" s="57" t="str">
        <f t="shared" si="76"/>
        <v>61</v>
      </c>
      <c r="B697" s="68">
        <v>610</v>
      </c>
      <c r="C697" s="57" t="s">
        <v>373</v>
      </c>
      <c r="D697" s="58">
        <f t="shared" si="74"/>
        <v>0</v>
      </c>
      <c r="E697" s="58">
        <f t="shared" si="75"/>
        <v>0</v>
      </c>
      <c r="F697" s="58" t="str">
        <f t="shared" si="77"/>
        <v/>
      </c>
    </row>
    <row r="698" spans="1:6" x14ac:dyDescent="0.2">
      <c r="A698" s="57" t="str">
        <f t="shared" si="76"/>
        <v>610</v>
      </c>
      <c r="B698" s="68">
        <v>6100</v>
      </c>
      <c r="C698" s="57" t="s">
        <v>415</v>
      </c>
      <c r="D698" s="58">
        <f t="shared" si="74"/>
        <v>0</v>
      </c>
      <c r="E698" s="58">
        <f t="shared" si="75"/>
        <v>0</v>
      </c>
      <c r="F698" s="58" t="str">
        <f t="shared" si="77"/>
        <v/>
      </c>
    </row>
    <row r="699" spans="1:6" ht="12" x14ac:dyDescent="0.2">
      <c r="A699" s="57" t="str">
        <f t="shared" si="76"/>
        <v>61</v>
      </c>
      <c r="B699" s="68">
        <v>611</v>
      </c>
      <c r="C699" s="123" t="s">
        <v>959</v>
      </c>
      <c r="D699" s="58">
        <f t="shared" si="74"/>
        <v>0</v>
      </c>
      <c r="E699" s="58">
        <f t="shared" si="75"/>
        <v>0</v>
      </c>
      <c r="F699" s="58" t="str">
        <f t="shared" si="77"/>
        <v/>
      </c>
    </row>
    <row r="700" spans="1:6" ht="12" x14ac:dyDescent="0.2">
      <c r="A700" s="57" t="str">
        <f t="shared" si="76"/>
        <v>611</v>
      </c>
      <c r="B700" s="68">
        <v>6110</v>
      </c>
      <c r="C700" s="123" t="s">
        <v>971</v>
      </c>
      <c r="D700" s="58">
        <f t="shared" si="74"/>
        <v>0</v>
      </c>
      <c r="E700" s="58">
        <f t="shared" si="75"/>
        <v>0</v>
      </c>
      <c r="F700" s="58" t="str">
        <f t="shared" si="77"/>
        <v/>
      </c>
    </row>
    <row r="701" spans="1:6" x14ac:dyDescent="0.2">
      <c r="A701" s="57" t="str">
        <f t="shared" si="76"/>
        <v>61</v>
      </c>
      <c r="B701" s="68">
        <v>612</v>
      </c>
      <c r="C701" s="57" t="s">
        <v>300</v>
      </c>
      <c r="D701" s="58">
        <f t="shared" si="74"/>
        <v>0</v>
      </c>
      <c r="E701" s="58">
        <f t="shared" si="75"/>
        <v>0</v>
      </c>
      <c r="F701" s="58" t="str">
        <f t="shared" si="77"/>
        <v/>
      </c>
    </row>
    <row r="702" spans="1:6" x14ac:dyDescent="0.2">
      <c r="A702" s="57" t="str">
        <f t="shared" si="76"/>
        <v>612</v>
      </c>
      <c r="B702" s="68">
        <v>6120</v>
      </c>
      <c r="C702" s="57" t="s">
        <v>416</v>
      </c>
      <c r="D702" s="58">
        <f t="shared" si="74"/>
        <v>0</v>
      </c>
      <c r="E702" s="58">
        <f t="shared" si="75"/>
        <v>0</v>
      </c>
      <c r="F702" s="58" t="str">
        <f t="shared" si="77"/>
        <v/>
      </c>
    </row>
    <row r="703" spans="1:6" x14ac:dyDescent="0.2">
      <c r="A703" s="57" t="str">
        <f t="shared" si="76"/>
        <v>61</v>
      </c>
      <c r="B703" s="68">
        <v>613</v>
      </c>
      <c r="C703" s="117" t="s">
        <v>390</v>
      </c>
      <c r="D703" s="58">
        <f t="shared" si="74"/>
        <v>0</v>
      </c>
      <c r="E703" s="58">
        <f t="shared" si="75"/>
        <v>0</v>
      </c>
      <c r="F703" s="58" t="str">
        <f t="shared" si="77"/>
        <v/>
      </c>
    </row>
    <row r="704" spans="1:6" x14ac:dyDescent="0.2">
      <c r="A704" s="57" t="str">
        <f t="shared" si="76"/>
        <v>613</v>
      </c>
      <c r="B704" s="68">
        <v>6130</v>
      </c>
      <c r="C704" s="57" t="s">
        <v>973</v>
      </c>
      <c r="D704" s="58">
        <f t="shared" si="74"/>
        <v>0</v>
      </c>
      <c r="E704" s="58">
        <f t="shared" si="75"/>
        <v>0</v>
      </c>
      <c r="F704" s="58" t="str">
        <f t="shared" si="77"/>
        <v/>
      </c>
    </row>
    <row r="705" spans="1:6" x14ac:dyDescent="0.2">
      <c r="A705" s="57" t="str">
        <f t="shared" si="76"/>
        <v>61</v>
      </c>
      <c r="B705" s="68">
        <v>614</v>
      </c>
      <c r="C705" s="57" t="s">
        <v>302</v>
      </c>
      <c r="D705" s="58">
        <f t="shared" si="74"/>
        <v>0</v>
      </c>
      <c r="E705" s="58">
        <f t="shared" si="75"/>
        <v>0</v>
      </c>
      <c r="F705" s="58" t="str">
        <f t="shared" si="77"/>
        <v/>
      </c>
    </row>
    <row r="706" spans="1:6" x14ac:dyDescent="0.2">
      <c r="A706" s="57" t="str">
        <f t="shared" si="76"/>
        <v>614</v>
      </c>
      <c r="B706" s="68">
        <v>6140</v>
      </c>
      <c r="C706" s="57" t="s">
        <v>417</v>
      </c>
      <c r="D706" s="58">
        <f t="shared" si="74"/>
        <v>0</v>
      </c>
      <c r="E706" s="58">
        <f t="shared" si="75"/>
        <v>0</v>
      </c>
      <c r="F706" s="58" t="str">
        <f t="shared" si="77"/>
        <v/>
      </c>
    </row>
    <row r="707" spans="1:6" x14ac:dyDescent="0.2">
      <c r="A707" s="57" t="str">
        <f t="shared" si="76"/>
        <v>61</v>
      </c>
      <c r="B707" s="68">
        <v>615</v>
      </c>
      <c r="C707" s="57" t="s">
        <v>303</v>
      </c>
      <c r="D707" s="58">
        <f t="shared" si="74"/>
        <v>0</v>
      </c>
      <c r="E707" s="58">
        <f t="shared" si="75"/>
        <v>0</v>
      </c>
      <c r="F707" s="58" t="str">
        <f t="shared" si="77"/>
        <v/>
      </c>
    </row>
    <row r="708" spans="1:6" x14ac:dyDescent="0.2">
      <c r="A708" s="57" t="str">
        <f t="shared" si="76"/>
        <v>615</v>
      </c>
      <c r="B708" s="68">
        <v>6150</v>
      </c>
      <c r="C708" s="57" t="s">
        <v>418</v>
      </c>
      <c r="D708" s="58">
        <f t="shared" si="74"/>
        <v>0</v>
      </c>
      <c r="E708" s="58">
        <f t="shared" si="75"/>
        <v>0</v>
      </c>
      <c r="F708" s="58" t="str">
        <f t="shared" si="77"/>
        <v/>
      </c>
    </row>
    <row r="709" spans="1:6" x14ac:dyDescent="0.2">
      <c r="A709" s="57" t="str">
        <f t="shared" si="76"/>
        <v>61</v>
      </c>
      <c r="B709" s="68">
        <v>616</v>
      </c>
      <c r="C709" s="57" t="s">
        <v>376</v>
      </c>
      <c r="D709" s="58">
        <f t="shared" si="74"/>
        <v>0</v>
      </c>
      <c r="E709" s="58">
        <f t="shared" si="75"/>
        <v>0</v>
      </c>
      <c r="F709" s="58" t="str">
        <f t="shared" si="77"/>
        <v/>
      </c>
    </row>
    <row r="710" spans="1:6" x14ac:dyDescent="0.2">
      <c r="A710" s="57" t="str">
        <f t="shared" si="76"/>
        <v>616</v>
      </c>
      <c r="B710" s="68">
        <v>6160</v>
      </c>
      <c r="C710" s="57" t="s">
        <v>419</v>
      </c>
      <c r="D710" s="58">
        <f t="shared" si="74"/>
        <v>0</v>
      </c>
      <c r="E710" s="58">
        <f t="shared" si="75"/>
        <v>0</v>
      </c>
      <c r="F710" s="58" t="str">
        <f t="shared" si="77"/>
        <v/>
      </c>
    </row>
    <row r="711" spans="1:6" x14ac:dyDescent="0.2">
      <c r="A711" s="57" t="str">
        <f t="shared" si="76"/>
        <v>61</v>
      </c>
      <c r="B711" s="68">
        <v>619</v>
      </c>
      <c r="C711" s="117" t="s">
        <v>306</v>
      </c>
      <c r="D711" s="58">
        <f t="shared" si="74"/>
        <v>0</v>
      </c>
      <c r="E711" s="58">
        <f t="shared" si="75"/>
        <v>0</v>
      </c>
      <c r="F711" s="58" t="str">
        <f t="shared" si="77"/>
        <v/>
      </c>
    </row>
    <row r="712" spans="1:6" x14ac:dyDescent="0.2">
      <c r="A712" s="57" t="str">
        <f t="shared" si="76"/>
        <v>619</v>
      </c>
      <c r="B712" s="68">
        <v>6190</v>
      </c>
      <c r="C712" s="57" t="s">
        <v>420</v>
      </c>
      <c r="D712" s="58">
        <f t="shared" si="74"/>
        <v>0</v>
      </c>
      <c r="E712" s="58">
        <f t="shared" si="75"/>
        <v>0</v>
      </c>
      <c r="F712" s="58" t="str">
        <f t="shared" si="77"/>
        <v/>
      </c>
    </row>
    <row r="713" spans="1:6" x14ac:dyDescent="0.2">
      <c r="A713" s="57" t="str">
        <f t="shared" si="76"/>
        <v>6</v>
      </c>
      <c r="B713" s="68">
        <v>62</v>
      </c>
      <c r="C713" s="117" t="s">
        <v>892</v>
      </c>
      <c r="D713" s="58">
        <f t="shared" si="74"/>
        <v>0</v>
      </c>
      <c r="E713" s="58">
        <f t="shared" si="75"/>
        <v>0</v>
      </c>
      <c r="F713" s="58" t="str">
        <f t="shared" si="77"/>
        <v/>
      </c>
    </row>
    <row r="714" spans="1:6" x14ac:dyDescent="0.2">
      <c r="A714" s="57" t="str">
        <f t="shared" si="76"/>
        <v>62</v>
      </c>
      <c r="B714" s="68">
        <v>620</v>
      </c>
      <c r="C714" s="57" t="s">
        <v>308</v>
      </c>
      <c r="D714" s="58">
        <f t="shared" si="74"/>
        <v>0</v>
      </c>
      <c r="E714" s="58">
        <f t="shared" si="75"/>
        <v>0</v>
      </c>
      <c r="F714" s="58" t="str">
        <f t="shared" si="77"/>
        <v/>
      </c>
    </row>
    <row r="715" spans="1:6" x14ac:dyDescent="0.2">
      <c r="A715" s="57" t="str">
        <f t="shared" si="76"/>
        <v>620</v>
      </c>
      <c r="B715" s="68">
        <v>6200</v>
      </c>
      <c r="C715" s="57" t="s">
        <v>819</v>
      </c>
      <c r="D715" s="58">
        <f t="shared" si="74"/>
        <v>0</v>
      </c>
      <c r="E715" s="58">
        <f t="shared" si="75"/>
        <v>0</v>
      </c>
      <c r="F715" s="58" t="str">
        <f t="shared" si="77"/>
        <v/>
      </c>
    </row>
    <row r="716" spans="1:6" x14ac:dyDescent="0.2">
      <c r="A716" s="57" t="str">
        <f t="shared" si="76"/>
        <v>62</v>
      </c>
      <c r="B716" s="68">
        <v>621</v>
      </c>
      <c r="C716" s="123" t="s">
        <v>309</v>
      </c>
      <c r="D716" s="58">
        <f t="shared" si="74"/>
        <v>0</v>
      </c>
      <c r="E716" s="58">
        <f t="shared" si="75"/>
        <v>0</v>
      </c>
      <c r="F716" s="58" t="str">
        <f t="shared" si="77"/>
        <v/>
      </c>
    </row>
    <row r="717" spans="1:6" ht="12" x14ac:dyDescent="0.2">
      <c r="A717" s="57" t="str">
        <f t="shared" si="76"/>
        <v>621</v>
      </c>
      <c r="B717" s="68">
        <v>6210</v>
      </c>
      <c r="C717" s="123" t="s">
        <v>972</v>
      </c>
      <c r="D717" s="58">
        <f t="shared" si="74"/>
        <v>0</v>
      </c>
      <c r="E717" s="58">
        <f t="shared" si="75"/>
        <v>0</v>
      </c>
      <c r="F717" s="58" t="str">
        <f t="shared" si="77"/>
        <v/>
      </c>
    </row>
    <row r="718" spans="1:6" x14ac:dyDescent="0.2">
      <c r="A718" s="57" t="str">
        <f t="shared" si="76"/>
        <v>62</v>
      </c>
      <c r="B718" s="68">
        <v>629</v>
      </c>
      <c r="C718" s="57" t="s">
        <v>311</v>
      </c>
      <c r="D718" s="58">
        <f t="shared" si="74"/>
        <v>0</v>
      </c>
      <c r="E718" s="58">
        <f t="shared" si="75"/>
        <v>0</v>
      </c>
      <c r="F718" s="58" t="str">
        <f t="shared" si="77"/>
        <v/>
      </c>
    </row>
    <row r="719" spans="1:6" x14ac:dyDescent="0.2">
      <c r="A719" s="57" t="str">
        <f t="shared" si="76"/>
        <v>629</v>
      </c>
      <c r="B719" s="68">
        <v>6290</v>
      </c>
      <c r="C719" s="57" t="s">
        <v>820</v>
      </c>
      <c r="D719" s="58">
        <f t="shared" si="74"/>
        <v>0</v>
      </c>
      <c r="E719" s="58">
        <f t="shared" si="75"/>
        <v>0</v>
      </c>
      <c r="F719" s="58" t="str">
        <f t="shared" si="77"/>
        <v/>
      </c>
    </row>
    <row r="720" spans="1:6" x14ac:dyDescent="0.2">
      <c r="A720" s="57" t="str">
        <f t="shared" si="76"/>
        <v>6</v>
      </c>
      <c r="B720" s="68">
        <v>63</v>
      </c>
      <c r="C720" s="57" t="s">
        <v>421</v>
      </c>
      <c r="D720" s="58">
        <f t="shared" si="74"/>
        <v>0</v>
      </c>
      <c r="E720" s="58">
        <f t="shared" si="75"/>
        <v>0</v>
      </c>
      <c r="F720" s="58" t="str">
        <f t="shared" si="77"/>
        <v/>
      </c>
    </row>
    <row r="721" spans="1:6" x14ac:dyDescent="0.2">
      <c r="A721" s="57" t="str">
        <f t="shared" si="76"/>
        <v>63</v>
      </c>
      <c r="B721" s="68">
        <v>630</v>
      </c>
      <c r="C721" s="57" t="s">
        <v>127</v>
      </c>
      <c r="D721" s="58">
        <f t="shared" si="74"/>
        <v>0</v>
      </c>
      <c r="E721" s="58">
        <f t="shared" si="75"/>
        <v>0</v>
      </c>
      <c r="F721" s="58" t="str">
        <f t="shared" si="77"/>
        <v/>
      </c>
    </row>
    <row r="722" spans="1:6" x14ac:dyDescent="0.2">
      <c r="A722" s="57" t="str">
        <f t="shared" si="76"/>
        <v>630</v>
      </c>
      <c r="B722" s="68">
        <v>6300</v>
      </c>
      <c r="C722" s="57" t="s">
        <v>422</v>
      </c>
      <c r="D722" s="58">
        <f t="shared" si="74"/>
        <v>0</v>
      </c>
      <c r="E722" s="58">
        <f t="shared" si="75"/>
        <v>0</v>
      </c>
      <c r="F722" s="58" t="str">
        <f t="shared" si="77"/>
        <v/>
      </c>
    </row>
    <row r="723" spans="1:6" x14ac:dyDescent="0.2">
      <c r="A723" s="57" t="str">
        <f t="shared" si="76"/>
        <v>63</v>
      </c>
      <c r="B723" s="68">
        <v>631</v>
      </c>
      <c r="C723" s="57" t="s">
        <v>128</v>
      </c>
      <c r="D723" s="58">
        <f t="shared" si="74"/>
        <v>0</v>
      </c>
      <c r="E723" s="58">
        <f t="shared" si="75"/>
        <v>0</v>
      </c>
      <c r="F723" s="58" t="str">
        <f t="shared" si="77"/>
        <v/>
      </c>
    </row>
    <row r="724" spans="1:6" x14ac:dyDescent="0.2">
      <c r="A724" s="57" t="str">
        <f t="shared" si="76"/>
        <v>631</v>
      </c>
      <c r="B724" s="68">
        <v>6310</v>
      </c>
      <c r="C724" s="57" t="s">
        <v>423</v>
      </c>
      <c r="D724" s="58">
        <f t="shared" si="74"/>
        <v>0</v>
      </c>
      <c r="E724" s="58">
        <f t="shared" si="75"/>
        <v>0</v>
      </c>
      <c r="F724" s="58" t="str">
        <f t="shared" si="77"/>
        <v/>
      </c>
    </row>
    <row r="725" spans="1:6" x14ac:dyDescent="0.2">
      <c r="A725" s="57" t="str">
        <f t="shared" si="76"/>
        <v>631</v>
      </c>
      <c r="B725" s="68">
        <v>6319</v>
      </c>
      <c r="C725" s="57" t="s">
        <v>796</v>
      </c>
      <c r="D725" s="58">
        <f t="shared" ref="D725" si="78">IF(LEN(B725)&lt;4,SUMIF(SgNr,$B725,SgAnfBestand),SUMIF(DeKontoNr,B725,DeAnfBestand))</f>
        <v>0</v>
      </c>
      <c r="E725" s="58">
        <f t="shared" ref="E725" si="79">IF(LEN(B725)&lt;4,SUMIF(SgNr,$B725,SgEndBestand),IF(B725&lt;3000,D725+SUMIF(DeKontoNr,B725,DeBuchBetrag),SUMIF(DeKontoNr,B725,DeBuchBetrag)))</f>
        <v>0</v>
      </c>
      <c r="F725" s="58" t="str">
        <f t="shared" ref="F725" si="80">IF(OR(B725=1,B725=3,B725=5,B725=7,B725=9000),E725-D725,IF(OR(B725=2,B725=4,B725=6,B725=8,B725=9001),-(E725-D725),""))</f>
        <v/>
      </c>
    </row>
    <row r="726" spans="1:6" x14ac:dyDescent="0.2">
      <c r="A726" s="57" t="str">
        <f t="shared" si="76"/>
        <v>63</v>
      </c>
      <c r="B726" s="68">
        <v>632</v>
      </c>
      <c r="C726" s="117" t="s">
        <v>889</v>
      </c>
      <c r="D726" s="58">
        <f t="shared" si="74"/>
        <v>0</v>
      </c>
      <c r="E726" s="58">
        <f t="shared" si="75"/>
        <v>0</v>
      </c>
      <c r="F726" s="58" t="str">
        <f t="shared" si="77"/>
        <v/>
      </c>
    </row>
    <row r="727" spans="1:6" x14ac:dyDescent="0.2">
      <c r="A727" s="57" t="str">
        <f t="shared" si="76"/>
        <v>632</v>
      </c>
      <c r="B727" s="68">
        <v>6320</v>
      </c>
      <c r="C727" s="117" t="s">
        <v>893</v>
      </c>
      <c r="D727" s="58">
        <f t="shared" si="74"/>
        <v>0</v>
      </c>
      <c r="E727" s="58">
        <f t="shared" si="75"/>
        <v>0</v>
      </c>
      <c r="F727" s="58" t="str">
        <f t="shared" si="77"/>
        <v/>
      </c>
    </row>
    <row r="728" spans="1:6" x14ac:dyDescent="0.2">
      <c r="A728" s="57" t="str">
        <f t="shared" si="76"/>
        <v>63</v>
      </c>
      <c r="B728" s="68">
        <v>633</v>
      </c>
      <c r="C728" s="57" t="s">
        <v>129</v>
      </c>
      <c r="D728" s="58">
        <f t="shared" si="74"/>
        <v>0</v>
      </c>
      <c r="E728" s="58">
        <f t="shared" si="75"/>
        <v>0</v>
      </c>
      <c r="F728" s="58" t="str">
        <f t="shared" si="77"/>
        <v/>
      </c>
    </row>
    <row r="729" spans="1:6" x14ac:dyDescent="0.2">
      <c r="A729" s="57" t="str">
        <f t="shared" si="76"/>
        <v>633</v>
      </c>
      <c r="B729" s="68">
        <v>6330</v>
      </c>
      <c r="C729" s="57" t="s">
        <v>424</v>
      </c>
      <c r="D729" s="58">
        <f t="shared" si="74"/>
        <v>0</v>
      </c>
      <c r="E729" s="58">
        <f t="shared" si="75"/>
        <v>0</v>
      </c>
      <c r="F729" s="58" t="str">
        <f t="shared" si="77"/>
        <v/>
      </c>
    </row>
    <row r="730" spans="1:6" x14ac:dyDescent="0.2">
      <c r="A730" s="57" t="str">
        <f t="shared" si="76"/>
        <v>63</v>
      </c>
      <c r="B730" s="68">
        <v>634</v>
      </c>
      <c r="C730" s="57" t="s">
        <v>130</v>
      </c>
      <c r="D730" s="58">
        <f t="shared" si="74"/>
        <v>0</v>
      </c>
      <c r="E730" s="58">
        <f t="shared" si="75"/>
        <v>0</v>
      </c>
      <c r="F730" s="58" t="str">
        <f t="shared" si="77"/>
        <v/>
      </c>
    </row>
    <row r="731" spans="1:6" x14ac:dyDescent="0.2">
      <c r="A731" s="57" t="str">
        <f t="shared" si="76"/>
        <v>634</v>
      </c>
      <c r="B731" s="68">
        <v>6340</v>
      </c>
      <c r="C731" s="57" t="s">
        <v>425</v>
      </c>
      <c r="D731" s="58">
        <f t="shared" si="74"/>
        <v>0</v>
      </c>
      <c r="E731" s="58">
        <f t="shared" si="75"/>
        <v>0</v>
      </c>
      <c r="F731" s="58" t="str">
        <f t="shared" si="77"/>
        <v/>
      </c>
    </row>
    <row r="732" spans="1:6" x14ac:dyDescent="0.2">
      <c r="A732" s="57" t="str">
        <f t="shared" si="76"/>
        <v>63</v>
      </c>
      <c r="B732" s="68">
        <v>635</v>
      </c>
      <c r="C732" s="57" t="s">
        <v>131</v>
      </c>
      <c r="D732" s="58">
        <f t="shared" si="74"/>
        <v>0</v>
      </c>
      <c r="E732" s="58">
        <f t="shared" si="75"/>
        <v>0</v>
      </c>
      <c r="F732" s="58" t="str">
        <f t="shared" si="77"/>
        <v/>
      </c>
    </row>
    <row r="733" spans="1:6" x14ac:dyDescent="0.2">
      <c r="A733" s="57" t="str">
        <f t="shared" si="76"/>
        <v>635</v>
      </c>
      <c r="B733" s="68">
        <v>6350</v>
      </c>
      <c r="C733" s="57" t="s">
        <v>426</v>
      </c>
      <c r="D733" s="58">
        <f t="shared" si="74"/>
        <v>0</v>
      </c>
      <c r="E733" s="58">
        <f t="shared" si="75"/>
        <v>0</v>
      </c>
      <c r="F733" s="58" t="str">
        <f t="shared" si="77"/>
        <v/>
      </c>
    </row>
    <row r="734" spans="1:6" x14ac:dyDescent="0.2">
      <c r="A734" s="57" t="str">
        <f t="shared" si="76"/>
        <v>63</v>
      </c>
      <c r="B734" s="68">
        <v>636</v>
      </c>
      <c r="C734" s="57" t="s">
        <v>132</v>
      </c>
      <c r="D734" s="58">
        <f t="shared" si="74"/>
        <v>0</v>
      </c>
      <c r="E734" s="58">
        <f t="shared" si="75"/>
        <v>0</v>
      </c>
      <c r="F734" s="58" t="str">
        <f t="shared" si="77"/>
        <v/>
      </c>
    </row>
    <row r="735" spans="1:6" x14ac:dyDescent="0.2">
      <c r="A735" s="57" t="str">
        <f t="shared" si="76"/>
        <v>636</v>
      </c>
      <c r="B735" s="68">
        <v>6360</v>
      </c>
      <c r="C735" s="57" t="s">
        <v>427</v>
      </c>
      <c r="D735" s="58">
        <f t="shared" si="74"/>
        <v>0</v>
      </c>
      <c r="E735" s="58">
        <f t="shared" si="75"/>
        <v>0</v>
      </c>
      <c r="F735" s="58" t="str">
        <f t="shared" si="77"/>
        <v/>
      </c>
    </row>
    <row r="736" spans="1:6" x14ac:dyDescent="0.2">
      <c r="A736" s="57" t="str">
        <f t="shared" si="76"/>
        <v>63</v>
      </c>
      <c r="B736" s="68">
        <v>637</v>
      </c>
      <c r="C736" s="57" t="s">
        <v>133</v>
      </c>
      <c r="D736" s="58">
        <f t="shared" si="74"/>
        <v>0</v>
      </c>
      <c r="E736" s="58">
        <f t="shared" si="75"/>
        <v>0</v>
      </c>
      <c r="F736" s="58" t="str">
        <f t="shared" si="77"/>
        <v/>
      </c>
    </row>
    <row r="737" spans="1:6" x14ac:dyDescent="0.2">
      <c r="A737" s="57" t="str">
        <f t="shared" si="76"/>
        <v>637</v>
      </c>
      <c r="B737" s="68">
        <v>6370</v>
      </c>
      <c r="C737" s="57" t="s">
        <v>428</v>
      </c>
      <c r="D737" s="58">
        <f t="shared" si="74"/>
        <v>0</v>
      </c>
      <c r="E737" s="58">
        <f t="shared" si="75"/>
        <v>0</v>
      </c>
      <c r="F737" s="58" t="str">
        <f t="shared" ref="F737" si="81">IF(OR(B737=1,B737=3,B737=5,B737=7,B737=9000),E737-D737,IF(OR(B737=2,B737=4,B737=6,B737=8,B737=9001),-(E737-D737),""))</f>
        <v/>
      </c>
    </row>
    <row r="738" spans="1:6" x14ac:dyDescent="0.2">
      <c r="A738" s="57" t="str">
        <f t="shared" si="76"/>
        <v>637</v>
      </c>
      <c r="B738" s="68">
        <v>6379</v>
      </c>
      <c r="C738" s="57" t="s">
        <v>715</v>
      </c>
      <c r="D738" s="58">
        <f t="shared" si="74"/>
        <v>0</v>
      </c>
      <c r="E738" s="58">
        <f t="shared" si="75"/>
        <v>0</v>
      </c>
      <c r="F738" s="58" t="str">
        <f t="shared" si="77"/>
        <v/>
      </c>
    </row>
    <row r="739" spans="1:6" x14ac:dyDescent="0.2">
      <c r="A739" s="57" t="str">
        <f t="shared" si="76"/>
        <v>63</v>
      </c>
      <c r="B739" s="68">
        <v>638</v>
      </c>
      <c r="C739" s="57" t="s">
        <v>134</v>
      </c>
      <c r="D739" s="58">
        <f t="shared" si="74"/>
        <v>0</v>
      </c>
      <c r="E739" s="58">
        <f t="shared" si="75"/>
        <v>0</v>
      </c>
      <c r="F739" s="58" t="str">
        <f t="shared" si="77"/>
        <v/>
      </c>
    </row>
    <row r="740" spans="1:6" x14ac:dyDescent="0.2">
      <c r="A740" s="57" t="str">
        <f t="shared" si="76"/>
        <v>638</v>
      </c>
      <c r="B740" s="68">
        <v>6380</v>
      </c>
      <c r="C740" s="57" t="s">
        <v>429</v>
      </c>
      <c r="D740" s="58">
        <f t="shared" si="74"/>
        <v>0</v>
      </c>
      <c r="E740" s="58">
        <f t="shared" si="75"/>
        <v>0</v>
      </c>
      <c r="F740" s="58" t="str">
        <f t="shared" si="77"/>
        <v/>
      </c>
    </row>
    <row r="741" spans="1:6" x14ac:dyDescent="0.2">
      <c r="A741" s="57" t="str">
        <f t="shared" si="76"/>
        <v>6</v>
      </c>
      <c r="B741" s="68">
        <v>64</v>
      </c>
      <c r="C741" s="57" t="s">
        <v>430</v>
      </c>
      <c r="D741" s="58">
        <f t="shared" si="74"/>
        <v>0</v>
      </c>
      <c r="E741" s="58">
        <f t="shared" si="75"/>
        <v>0</v>
      </c>
      <c r="F741" s="58" t="str">
        <f t="shared" si="77"/>
        <v/>
      </c>
    </row>
    <row r="742" spans="1:6" x14ac:dyDescent="0.2">
      <c r="A742" s="57" t="str">
        <f t="shared" si="76"/>
        <v>64</v>
      </c>
      <c r="B742" s="68">
        <v>640</v>
      </c>
      <c r="C742" s="57" t="s">
        <v>127</v>
      </c>
      <c r="D742" s="58">
        <f t="shared" si="74"/>
        <v>0</v>
      </c>
      <c r="E742" s="58">
        <f t="shared" si="75"/>
        <v>0</v>
      </c>
      <c r="F742" s="58" t="str">
        <f t="shared" si="77"/>
        <v/>
      </c>
    </row>
    <row r="743" spans="1:6" x14ac:dyDescent="0.2">
      <c r="A743" s="57" t="str">
        <f t="shared" si="76"/>
        <v>640</v>
      </c>
      <c r="B743" s="68">
        <v>6400</v>
      </c>
      <c r="C743" s="57" t="s">
        <v>431</v>
      </c>
      <c r="D743" s="58">
        <f t="shared" si="74"/>
        <v>0</v>
      </c>
      <c r="E743" s="58">
        <f t="shared" si="75"/>
        <v>0</v>
      </c>
      <c r="F743" s="58" t="str">
        <f t="shared" si="77"/>
        <v/>
      </c>
    </row>
    <row r="744" spans="1:6" x14ac:dyDescent="0.2">
      <c r="A744" s="57" t="str">
        <f t="shared" si="76"/>
        <v>64</v>
      </c>
      <c r="B744" s="68">
        <v>641</v>
      </c>
      <c r="C744" s="57" t="s">
        <v>128</v>
      </c>
      <c r="D744" s="58">
        <f t="shared" si="74"/>
        <v>0</v>
      </c>
      <c r="E744" s="58">
        <f t="shared" si="75"/>
        <v>0</v>
      </c>
      <c r="F744" s="58" t="str">
        <f t="shared" si="77"/>
        <v/>
      </c>
    </row>
    <row r="745" spans="1:6" x14ac:dyDescent="0.2">
      <c r="A745" s="57" t="str">
        <f t="shared" si="76"/>
        <v>641</v>
      </c>
      <c r="B745" s="68">
        <v>6410</v>
      </c>
      <c r="C745" s="57" t="s">
        <v>432</v>
      </c>
      <c r="D745" s="58">
        <f t="shared" si="74"/>
        <v>0</v>
      </c>
      <c r="E745" s="58">
        <f t="shared" si="75"/>
        <v>0</v>
      </c>
      <c r="F745" s="58" t="str">
        <f t="shared" si="77"/>
        <v/>
      </c>
    </row>
    <row r="746" spans="1:6" x14ac:dyDescent="0.2">
      <c r="A746" s="57" t="str">
        <f t="shared" si="76"/>
        <v>64</v>
      </c>
      <c r="B746" s="68">
        <v>642</v>
      </c>
      <c r="C746" s="117" t="s">
        <v>889</v>
      </c>
      <c r="D746" s="58">
        <f t="shared" si="74"/>
        <v>0</v>
      </c>
      <c r="E746" s="58">
        <f t="shared" si="75"/>
        <v>0</v>
      </c>
      <c r="F746" s="58" t="str">
        <f t="shared" si="77"/>
        <v/>
      </c>
    </row>
    <row r="747" spans="1:6" x14ac:dyDescent="0.2">
      <c r="A747" s="57" t="str">
        <f t="shared" si="76"/>
        <v>642</v>
      </c>
      <c r="B747" s="68">
        <v>6420</v>
      </c>
      <c r="C747" s="117" t="s">
        <v>894</v>
      </c>
      <c r="D747" s="58">
        <f t="shared" si="74"/>
        <v>0</v>
      </c>
      <c r="E747" s="58">
        <f t="shared" si="75"/>
        <v>0</v>
      </c>
      <c r="F747" s="58" t="str">
        <f t="shared" si="77"/>
        <v/>
      </c>
    </row>
    <row r="748" spans="1:6" x14ac:dyDescent="0.2">
      <c r="A748" s="57" t="str">
        <f t="shared" si="76"/>
        <v>64</v>
      </c>
      <c r="B748" s="68">
        <v>643</v>
      </c>
      <c r="C748" s="57" t="s">
        <v>129</v>
      </c>
      <c r="D748" s="58">
        <f t="shared" si="74"/>
        <v>0</v>
      </c>
      <c r="E748" s="58">
        <f t="shared" si="75"/>
        <v>0</v>
      </c>
      <c r="F748" s="58" t="str">
        <f t="shared" si="77"/>
        <v/>
      </c>
    </row>
    <row r="749" spans="1:6" x14ac:dyDescent="0.2">
      <c r="A749" s="57" t="str">
        <f t="shared" si="76"/>
        <v>643</v>
      </c>
      <c r="B749" s="68">
        <v>6430</v>
      </c>
      <c r="C749" s="57" t="s">
        <v>433</v>
      </c>
      <c r="D749" s="58">
        <f t="shared" si="74"/>
        <v>0</v>
      </c>
      <c r="E749" s="58">
        <f t="shared" si="75"/>
        <v>0</v>
      </c>
      <c r="F749" s="58" t="str">
        <f t="shared" si="77"/>
        <v/>
      </c>
    </row>
    <row r="750" spans="1:6" x14ac:dyDescent="0.2">
      <c r="A750" s="57" t="str">
        <f t="shared" si="76"/>
        <v>64</v>
      </c>
      <c r="B750" s="68">
        <v>644</v>
      </c>
      <c r="C750" s="57" t="s">
        <v>130</v>
      </c>
      <c r="D750" s="58">
        <f t="shared" ref="D750:D813" si="82">IF(LEN(B750)&lt;4,SUMIF(SgNr,$B750,SgAnfBestand),SUMIF(DeKontoNr,B750,DeAnfBestand))</f>
        <v>0</v>
      </c>
      <c r="E750" s="58">
        <f t="shared" ref="E750:E813" si="83">IF(LEN(B750)&lt;4,SUMIF(SgNr,$B750,SgEndBestand),IF(B750&lt;3000,D750+SUMIF(DeKontoNr,B750,DeBuchBetrag),SUMIF(DeKontoNr,B750,DeBuchBetrag)))</f>
        <v>0</v>
      </c>
      <c r="F750" s="58" t="str">
        <f t="shared" si="77"/>
        <v/>
      </c>
    </row>
    <row r="751" spans="1:6" x14ac:dyDescent="0.2">
      <c r="A751" s="57" t="str">
        <f t="shared" si="76"/>
        <v>644</v>
      </c>
      <c r="B751" s="68">
        <v>6440</v>
      </c>
      <c r="C751" s="57" t="s">
        <v>434</v>
      </c>
      <c r="D751" s="58">
        <f t="shared" si="82"/>
        <v>0</v>
      </c>
      <c r="E751" s="58">
        <f t="shared" si="83"/>
        <v>0</v>
      </c>
      <c r="F751" s="58" t="str">
        <f t="shared" si="77"/>
        <v/>
      </c>
    </row>
    <row r="752" spans="1:6" x14ac:dyDescent="0.2">
      <c r="A752" s="57" t="str">
        <f t="shared" si="76"/>
        <v>64</v>
      </c>
      <c r="B752" s="68">
        <v>645</v>
      </c>
      <c r="C752" s="57" t="s">
        <v>131</v>
      </c>
      <c r="D752" s="58">
        <f t="shared" si="82"/>
        <v>0</v>
      </c>
      <c r="E752" s="58">
        <f t="shared" si="83"/>
        <v>0</v>
      </c>
      <c r="F752" s="58" t="str">
        <f t="shared" si="77"/>
        <v/>
      </c>
    </row>
    <row r="753" spans="1:6" x14ac:dyDescent="0.2">
      <c r="A753" s="57" t="str">
        <f t="shared" si="76"/>
        <v>645</v>
      </c>
      <c r="B753" s="68">
        <v>6450</v>
      </c>
      <c r="C753" s="57" t="s">
        <v>435</v>
      </c>
      <c r="D753" s="58">
        <f t="shared" si="82"/>
        <v>0</v>
      </c>
      <c r="E753" s="58">
        <f t="shared" si="83"/>
        <v>0</v>
      </c>
      <c r="F753" s="58" t="str">
        <f t="shared" si="77"/>
        <v/>
      </c>
    </row>
    <row r="754" spans="1:6" x14ac:dyDescent="0.2">
      <c r="A754" s="57" t="str">
        <f t="shared" ref="A754:A817" si="84">IF(LEN($B754)=4,LEFT($B754,3),IF(LEN($B754)=3,LEFT($B754,2),IF(LEN($B754)=2,LEFT($B754,1),"")))</f>
        <v>64</v>
      </c>
      <c r="B754" s="68">
        <v>646</v>
      </c>
      <c r="C754" s="57" t="s">
        <v>132</v>
      </c>
      <c r="D754" s="58">
        <f t="shared" si="82"/>
        <v>0</v>
      </c>
      <c r="E754" s="58">
        <f t="shared" si="83"/>
        <v>0</v>
      </c>
      <c r="F754" s="58" t="str">
        <f t="shared" ref="F754:F817" si="85">IF(OR(B754=1,B754=3,B754=5,B754=7,B754=9000),E754-D754,IF(OR(B754=2,B754=4,B754=6,B754=8,B754=9001),-(E754-D754),""))</f>
        <v/>
      </c>
    </row>
    <row r="755" spans="1:6" x14ac:dyDescent="0.2">
      <c r="A755" s="57" t="str">
        <f t="shared" si="84"/>
        <v>646</v>
      </c>
      <c r="B755" s="68">
        <v>6460</v>
      </c>
      <c r="C755" s="57" t="s">
        <v>436</v>
      </c>
      <c r="D755" s="58">
        <f t="shared" si="82"/>
        <v>0</v>
      </c>
      <c r="E755" s="58">
        <f t="shared" si="83"/>
        <v>0</v>
      </c>
      <c r="F755" s="58" t="str">
        <f t="shared" si="85"/>
        <v/>
      </c>
    </row>
    <row r="756" spans="1:6" x14ac:dyDescent="0.2">
      <c r="A756" s="57" t="str">
        <f t="shared" si="84"/>
        <v>64</v>
      </c>
      <c r="B756" s="68">
        <v>647</v>
      </c>
      <c r="C756" s="57" t="s">
        <v>133</v>
      </c>
      <c r="D756" s="58">
        <f t="shared" si="82"/>
        <v>0</v>
      </c>
      <c r="E756" s="58">
        <f t="shared" si="83"/>
        <v>0</v>
      </c>
      <c r="F756" s="58" t="str">
        <f t="shared" si="85"/>
        <v/>
      </c>
    </row>
    <row r="757" spans="1:6" x14ac:dyDescent="0.2">
      <c r="A757" s="57" t="str">
        <f t="shared" si="84"/>
        <v>647</v>
      </c>
      <c r="B757" s="68">
        <v>6470</v>
      </c>
      <c r="C757" s="57" t="s">
        <v>437</v>
      </c>
      <c r="D757" s="58">
        <f t="shared" si="82"/>
        <v>0</v>
      </c>
      <c r="E757" s="58">
        <f t="shared" si="83"/>
        <v>0</v>
      </c>
      <c r="F757" s="58" t="str">
        <f t="shared" si="85"/>
        <v/>
      </c>
    </row>
    <row r="758" spans="1:6" x14ac:dyDescent="0.2">
      <c r="A758" s="57" t="str">
        <f t="shared" si="84"/>
        <v>64</v>
      </c>
      <c r="B758" s="68">
        <v>648</v>
      </c>
      <c r="C758" s="57" t="s">
        <v>134</v>
      </c>
      <c r="D758" s="58">
        <f t="shared" si="82"/>
        <v>0</v>
      </c>
      <c r="E758" s="58">
        <f t="shared" si="83"/>
        <v>0</v>
      </c>
      <c r="F758" s="58" t="str">
        <f t="shared" si="85"/>
        <v/>
      </c>
    </row>
    <row r="759" spans="1:6" x14ac:dyDescent="0.2">
      <c r="A759" s="57" t="str">
        <f t="shared" si="84"/>
        <v>648</v>
      </c>
      <c r="B759" s="68">
        <v>6480</v>
      </c>
      <c r="C759" s="57" t="s">
        <v>438</v>
      </c>
      <c r="D759" s="58">
        <f t="shared" si="82"/>
        <v>0</v>
      </c>
      <c r="E759" s="58">
        <f t="shared" si="83"/>
        <v>0</v>
      </c>
      <c r="F759" s="58" t="str">
        <f t="shared" si="85"/>
        <v/>
      </c>
    </row>
    <row r="760" spans="1:6" x14ac:dyDescent="0.2">
      <c r="A760" s="57" t="str">
        <f t="shared" si="84"/>
        <v>6</v>
      </c>
      <c r="B760" s="68">
        <v>65</v>
      </c>
      <c r="C760" s="117" t="s">
        <v>895</v>
      </c>
      <c r="D760" s="58">
        <f t="shared" si="82"/>
        <v>0</v>
      </c>
      <c r="E760" s="58">
        <f t="shared" si="83"/>
        <v>0</v>
      </c>
      <c r="F760" s="58" t="str">
        <f t="shared" si="85"/>
        <v/>
      </c>
    </row>
    <row r="761" spans="1:6" x14ac:dyDescent="0.2">
      <c r="A761" s="57" t="str">
        <f t="shared" si="84"/>
        <v>65</v>
      </c>
      <c r="B761" s="68">
        <v>650</v>
      </c>
      <c r="C761" s="57" t="s">
        <v>127</v>
      </c>
      <c r="D761" s="58">
        <f t="shared" si="82"/>
        <v>0</v>
      </c>
      <c r="E761" s="58">
        <f t="shared" si="83"/>
        <v>0</v>
      </c>
      <c r="F761" s="58" t="str">
        <f t="shared" si="85"/>
        <v/>
      </c>
    </row>
    <row r="762" spans="1:6" x14ac:dyDescent="0.2">
      <c r="A762" s="57" t="str">
        <f t="shared" si="84"/>
        <v>650</v>
      </c>
      <c r="B762" s="68">
        <v>6500</v>
      </c>
      <c r="C762" s="57" t="s">
        <v>821</v>
      </c>
      <c r="D762" s="58">
        <f t="shared" si="82"/>
        <v>0</v>
      </c>
      <c r="E762" s="58">
        <f t="shared" si="83"/>
        <v>0</v>
      </c>
      <c r="F762" s="58" t="str">
        <f t="shared" si="85"/>
        <v/>
      </c>
    </row>
    <row r="763" spans="1:6" x14ac:dyDescent="0.2">
      <c r="A763" s="57" t="str">
        <f t="shared" si="84"/>
        <v>65</v>
      </c>
      <c r="B763" s="68">
        <v>651</v>
      </c>
      <c r="C763" s="57" t="s">
        <v>128</v>
      </c>
      <c r="D763" s="58">
        <f t="shared" si="82"/>
        <v>0</v>
      </c>
      <c r="E763" s="58">
        <f t="shared" si="83"/>
        <v>0</v>
      </c>
      <c r="F763" s="58" t="str">
        <f t="shared" si="85"/>
        <v/>
      </c>
    </row>
    <row r="764" spans="1:6" x14ac:dyDescent="0.2">
      <c r="A764" s="57" t="str">
        <f t="shared" si="84"/>
        <v>651</v>
      </c>
      <c r="B764" s="68">
        <v>6510</v>
      </c>
      <c r="C764" s="57" t="s">
        <v>822</v>
      </c>
      <c r="D764" s="58">
        <f t="shared" si="82"/>
        <v>0</v>
      </c>
      <c r="E764" s="58">
        <f t="shared" si="83"/>
        <v>0</v>
      </c>
      <c r="F764" s="58" t="str">
        <f t="shared" si="85"/>
        <v/>
      </c>
    </row>
    <row r="765" spans="1:6" x14ac:dyDescent="0.2">
      <c r="A765" s="57" t="str">
        <f t="shared" si="84"/>
        <v>65</v>
      </c>
      <c r="B765" s="68">
        <v>652</v>
      </c>
      <c r="C765" s="117" t="s">
        <v>889</v>
      </c>
      <c r="D765" s="58">
        <f t="shared" si="82"/>
        <v>0</v>
      </c>
      <c r="E765" s="58">
        <f t="shared" si="83"/>
        <v>0</v>
      </c>
      <c r="F765" s="58" t="str">
        <f t="shared" si="85"/>
        <v/>
      </c>
    </row>
    <row r="766" spans="1:6" x14ac:dyDescent="0.2">
      <c r="A766" s="57" t="str">
        <f t="shared" si="84"/>
        <v>652</v>
      </c>
      <c r="B766" s="68">
        <v>6520</v>
      </c>
      <c r="C766" s="117" t="s">
        <v>896</v>
      </c>
      <c r="D766" s="58">
        <f t="shared" si="82"/>
        <v>0</v>
      </c>
      <c r="E766" s="58">
        <f t="shared" si="83"/>
        <v>0</v>
      </c>
      <c r="F766" s="58" t="str">
        <f t="shared" si="85"/>
        <v/>
      </c>
    </row>
    <row r="767" spans="1:6" x14ac:dyDescent="0.2">
      <c r="A767" s="57" t="str">
        <f t="shared" si="84"/>
        <v>65</v>
      </c>
      <c r="B767" s="68">
        <v>653</v>
      </c>
      <c r="C767" s="57" t="s">
        <v>129</v>
      </c>
      <c r="D767" s="58">
        <f t="shared" si="82"/>
        <v>0</v>
      </c>
      <c r="E767" s="58">
        <f t="shared" si="83"/>
        <v>0</v>
      </c>
      <c r="F767" s="58" t="str">
        <f t="shared" si="85"/>
        <v/>
      </c>
    </row>
    <row r="768" spans="1:6" x14ac:dyDescent="0.2">
      <c r="A768" s="57" t="str">
        <f t="shared" si="84"/>
        <v>653</v>
      </c>
      <c r="B768" s="68">
        <v>6530</v>
      </c>
      <c r="C768" s="57" t="s">
        <v>823</v>
      </c>
      <c r="D768" s="58">
        <f t="shared" si="82"/>
        <v>0</v>
      </c>
      <c r="E768" s="58">
        <f t="shared" si="83"/>
        <v>0</v>
      </c>
      <c r="F768" s="58" t="str">
        <f t="shared" si="85"/>
        <v/>
      </c>
    </row>
    <row r="769" spans="1:6" x14ac:dyDescent="0.2">
      <c r="A769" s="57" t="str">
        <f t="shared" si="84"/>
        <v>65</v>
      </c>
      <c r="B769" s="68">
        <v>654</v>
      </c>
      <c r="C769" s="57" t="s">
        <v>130</v>
      </c>
      <c r="D769" s="58">
        <f t="shared" si="82"/>
        <v>0</v>
      </c>
      <c r="E769" s="58">
        <f t="shared" si="83"/>
        <v>0</v>
      </c>
      <c r="F769" s="58" t="str">
        <f t="shared" si="85"/>
        <v/>
      </c>
    </row>
    <row r="770" spans="1:6" x14ac:dyDescent="0.2">
      <c r="A770" s="57" t="str">
        <f t="shared" si="84"/>
        <v>654</v>
      </c>
      <c r="B770" s="68">
        <v>6540</v>
      </c>
      <c r="C770" s="57" t="s">
        <v>824</v>
      </c>
      <c r="D770" s="58">
        <f t="shared" si="82"/>
        <v>0</v>
      </c>
      <c r="E770" s="58">
        <f t="shared" si="83"/>
        <v>0</v>
      </c>
      <c r="F770" s="58" t="str">
        <f t="shared" si="85"/>
        <v/>
      </c>
    </row>
    <row r="771" spans="1:6" x14ac:dyDescent="0.2">
      <c r="A771" s="57" t="str">
        <f t="shared" si="84"/>
        <v>65</v>
      </c>
      <c r="B771" s="68">
        <v>655</v>
      </c>
      <c r="C771" s="57" t="s">
        <v>131</v>
      </c>
      <c r="D771" s="58">
        <f t="shared" si="82"/>
        <v>0</v>
      </c>
      <c r="E771" s="58">
        <f t="shared" si="83"/>
        <v>0</v>
      </c>
      <c r="F771" s="58" t="str">
        <f t="shared" si="85"/>
        <v/>
      </c>
    </row>
    <row r="772" spans="1:6" x14ac:dyDescent="0.2">
      <c r="A772" s="57" t="str">
        <f t="shared" si="84"/>
        <v>655</v>
      </c>
      <c r="B772" s="68">
        <v>6550</v>
      </c>
      <c r="C772" s="57" t="s">
        <v>825</v>
      </c>
      <c r="D772" s="58">
        <f t="shared" si="82"/>
        <v>0</v>
      </c>
      <c r="E772" s="58">
        <f t="shared" si="83"/>
        <v>0</v>
      </c>
      <c r="F772" s="58" t="str">
        <f t="shared" si="85"/>
        <v/>
      </c>
    </row>
    <row r="773" spans="1:6" x14ac:dyDescent="0.2">
      <c r="A773" s="57" t="str">
        <f t="shared" si="84"/>
        <v>65</v>
      </c>
      <c r="B773" s="68">
        <v>656</v>
      </c>
      <c r="C773" s="57" t="s">
        <v>132</v>
      </c>
      <c r="D773" s="58">
        <f t="shared" si="82"/>
        <v>0</v>
      </c>
      <c r="E773" s="58">
        <f t="shared" si="83"/>
        <v>0</v>
      </c>
      <c r="F773" s="58" t="str">
        <f t="shared" si="85"/>
        <v/>
      </c>
    </row>
    <row r="774" spans="1:6" x14ac:dyDescent="0.2">
      <c r="A774" s="57" t="str">
        <f t="shared" si="84"/>
        <v>656</v>
      </c>
      <c r="B774" s="68">
        <v>6560</v>
      </c>
      <c r="C774" s="57" t="s">
        <v>826</v>
      </c>
      <c r="D774" s="58">
        <f t="shared" si="82"/>
        <v>0</v>
      </c>
      <c r="E774" s="58">
        <f t="shared" si="83"/>
        <v>0</v>
      </c>
      <c r="F774" s="58" t="str">
        <f t="shared" si="85"/>
        <v/>
      </c>
    </row>
    <row r="775" spans="1:6" x14ac:dyDescent="0.2">
      <c r="A775" s="57" t="str">
        <f t="shared" si="84"/>
        <v>65</v>
      </c>
      <c r="B775" s="68">
        <v>657</v>
      </c>
      <c r="C775" s="57" t="s">
        <v>133</v>
      </c>
      <c r="D775" s="58">
        <f t="shared" si="82"/>
        <v>0</v>
      </c>
      <c r="E775" s="58">
        <f t="shared" si="83"/>
        <v>0</v>
      </c>
      <c r="F775" s="58" t="str">
        <f t="shared" si="85"/>
        <v/>
      </c>
    </row>
    <row r="776" spans="1:6" x14ac:dyDescent="0.2">
      <c r="A776" s="57" t="str">
        <f t="shared" si="84"/>
        <v>657</v>
      </c>
      <c r="B776" s="68">
        <v>6570</v>
      </c>
      <c r="C776" s="57" t="s">
        <v>827</v>
      </c>
      <c r="D776" s="58">
        <f t="shared" si="82"/>
        <v>0</v>
      </c>
      <c r="E776" s="58">
        <f t="shared" si="83"/>
        <v>0</v>
      </c>
      <c r="F776" s="58" t="str">
        <f t="shared" si="85"/>
        <v/>
      </c>
    </row>
    <row r="777" spans="1:6" x14ac:dyDescent="0.2">
      <c r="A777" s="57" t="str">
        <f t="shared" si="84"/>
        <v>65</v>
      </c>
      <c r="B777" s="68">
        <v>658</v>
      </c>
      <c r="C777" s="57" t="s">
        <v>134</v>
      </c>
      <c r="D777" s="58">
        <f t="shared" si="82"/>
        <v>0</v>
      </c>
      <c r="E777" s="58">
        <f t="shared" si="83"/>
        <v>0</v>
      </c>
      <c r="F777" s="58" t="str">
        <f t="shared" si="85"/>
        <v/>
      </c>
    </row>
    <row r="778" spans="1:6" x14ac:dyDescent="0.2">
      <c r="A778" s="57" t="str">
        <f t="shared" si="84"/>
        <v>658</v>
      </c>
      <c r="B778" s="68">
        <v>6580</v>
      </c>
      <c r="C778" s="57" t="s">
        <v>828</v>
      </c>
      <c r="D778" s="58">
        <f t="shared" si="82"/>
        <v>0</v>
      </c>
      <c r="E778" s="58">
        <f t="shared" si="83"/>
        <v>0</v>
      </c>
      <c r="F778" s="58" t="str">
        <f t="shared" si="85"/>
        <v/>
      </c>
    </row>
    <row r="779" spans="1:6" x14ac:dyDescent="0.2">
      <c r="A779" s="57" t="str">
        <f t="shared" si="84"/>
        <v>6</v>
      </c>
      <c r="B779" s="68">
        <v>66</v>
      </c>
      <c r="C779" s="57" t="s">
        <v>439</v>
      </c>
      <c r="D779" s="58">
        <f t="shared" si="82"/>
        <v>0</v>
      </c>
      <c r="E779" s="58">
        <f t="shared" si="83"/>
        <v>0</v>
      </c>
      <c r="F779" s="58" t="str">
        <f t="shared" si="85"/>
        <v/>
      </c>
    </row>
    <row r="780" spans="1:6" x14ac:dyDescent="0.2">
      <c r="A780" s="57" t="str">
        <f t="shared" si="84"/>
        <v>66</v>
      </c>
      <c r="B780" s="68">
        <v>660</v>
      </c>
      <c r="C780" s="57" t="s">
        <v>127</v>
      </c>
      <c r="D780" s="58">
        <f t="shared" si="82"/>
        <v>0</v>
      </c>
      <c r="E780" s="58">
        <f t="shared" si="83"/>
        <v>0</v>
      </c>
      <c r="F780" s="58" t="str">
        <f t="shared" si="85"/>
        <v/>
      </c>
    </row>
    <row r="781" spans="1:6" x14ac:dyDescent="0.2">
      <c r="A781" s="57" t="str">
        <f t="shared" si="84"/>
        <v>660</v>
      </c>
      <c r="B781" s="68">
        <v>6600</v>
      </c>
      <c r="C781" s="57" t="s">
        <v>440</v>
      </c>
      <c r="D781" s="58">
        <f t="shared" si="82"/>
        <v>0</v>
      </c>
      <c r="E781" s="58">
        <f t="shared" si="83"/>
        <v>0</v>
      </c>
      <c r="F781" s="58" t="str">
        <f t="shared" si="85"/>
        <v/>
      </c>
    </row>
    <row r="782" spans="1:6" x14ac:dyDescent="0.2">
      <c r="A782" s="57" t="str">
        <f t="shared" si="84"/>
        <v>66</v>
      </c>
      <c r="B782" s="68">
        <v>661</v>
      </c>
      <c r="C782" s="57" t="s">
        <v>128</v>
      </c>
      <c r="D782" s="58">
        <f t="shared" si="82"/>
        <v>0</v>
      </c>
      <c r="E782" s="58">
        <f t="shared" si="83"/>
        <v>0</v>
      </c>
      <c r="F782" s="58" t="str">
        <f t="shared" si="85"/>
        <v/>
      </c>
    </row>
    <row r="783" spans="1:6" x14ac:dyDescent="0.2">
      <c r="A783" s="57" t="str">
        <f t="shared" si="84"/>
        <v>661</v>
      </c>
      <c r="B783" s="68">
        <v>6610</v>
      </c>
      <c r="C783" s="57" t="s">
        <v>441</v>
      </c>
      <c r="D783" s="58">
        <f t="shared" si="82"/>
        <v>0</v>
      </c>
      <c r="E783" s="58">
        <f t="shared" si="83"/>
        <v>0</v>
      </c>
      <c r="F783" s="58" t="str">
        <f t="shared" si="85"/>
        <v/>
      </c>
    </row>
    <row r="784" spans="1:6" x14ac:dyDescent="0.2">
      <c r="A784" s="57" t="str">
        <f t="shared" si="84"/>
        <v>66</v>
      </c>
      <c r="B784" s="68">
        <v>662</v>
      </c>
      <c r="C784" s="117" t="s">
        <v>889</v>
      </c>
      <c r="D784" s="58">
        <f t="shared" si="82"/>
        <v>0</v>
      </c>
      <c r="E784" s="58">
        <f t="shared" si="83"/>
        <v>0</v>
      </c>
      <c r="F784" s="58" t="str">
        <f t="shared" si="85"/>
        <v/>
      </c>
    </row>
    <row r="785" spans="1:6" x14ac:dyDescent="0.2">
      <c r="A785" s="57" t="str">
        <f t="shared" si="84"/>
        <v>662</v>
      </c>
      <c r="B785" s="68">
        <v>6620</v>
      </c>
      <c r="C785" s="117" t="s">
        <v>897</v>
      </c>
      <c r="D785" s="58">
        <f t="shared" si="82"/>
        <v>0</v>
      </c>
      <c r="E785" s="58">
        <f t="shared" si="83"/>
        <v>0</v>
      </c>
      <c r="F785" s="58" t="str">
        <f t="shared" si="85"/>
        <v/>
      </c>
    </row>
    <row r="786" spans="1:6" x14ac:dyDescent="0.2">
      <c r="A786" s="57" t="str">
        <f t="shared" si="84"/>
        <v>66</v>
      </c>
      <c r="B786" s="68">
        <v>663</v>
      </c>
      <c r="C786" s="57" t="s">
        <v>129</v>
      </c>
      <c r="D786" s="58">
        <f t="shared" si="82"/>
        <v>0</v>
      </c>
      <c r="E786" s="58">
        <f t="shared" si="83"/>
        <v>0</v>
      </c>
      <c r="F786" s="58" t="str">
        <f t="shared" si="85"/>
        <v/>
      </c>
    </row>
    <row r="787" spans="1:6" x14ac:dyDescent="0.2">
      <c r="A787" s="57" t="str">
        <f t="shared" si="84"/>
        <v>663</v>
      </c>
      <c r="B787" s="68">
        <v>6630</v>
      </c>
      <c r="C787" s="57" t="s">
        <v>442</v>
      </c>
      <c r="D787" s="58">
        <f t="shared" si="82"/>
        <v>0</v>
      </c>
      <c r="E787" s="58">
        <f t="shared" si="83"/>
        <v>0</v>
      </c>
      <c r="F787" s="58" t="str">
        <f t="shared" si="85"/>
        <v/>
      </c>
    </row>
    <row r="788" spans="1:6" x14ac:dyDescent="0.2">
      <c r="A788" s="57" t="str">
        <f t="shared" si="84"/>
        <v>66</v>
      </c>
      <c r="B788" s="68">
        <v>664</v>
      </c>
      <c r="C788" s="57" t="s">
        <v>130</v>
      </c>
      <c r="D788" s="58">
        <f t="shared" si="82"/>
        <v>0</v>
      </c>
      <c r="E788" s="58">
        <f t="shared" si="83"/>
        <v>0</v>
      </c>
      <c r="F788" s="58" t="str">
        <f t="shared" si="85"/>
        <v/>
      </c>
    </row>
    <row r="789" spans="1:6" x14ac:dyDescent="0.2">
      <c r="A789" s="57" t="str">
        <f t="shared" si="84"/>
        <v>664</v>
      </c>
      <c r="B789" s="68">
        <v>6640</v>
      </c>
      <c r="C789" s="57" t="s">
        <v>443</v>
      </c>
      <c r="D789" s="58">
        <f t="shared" si="82"/>
        <v>0</v>
      </c>
      <c r="E789" s="58">
        <f t="shared" si="83"/>
        <v>0</v>
      </c>
      <c r="F789" s="58" t="str">
        <f t="shared" si="85"/>
        <v/>
      </c>
    </row>
    <row r="790" spans="1:6" x14ac:dyDescent="0.2">
      <c r="A790" s="57" t="str">
        <f t="shared" si="84"/>
        <v>66</v>
      </c>
      <c r="B790" s="68">
        <v>665</v>
      </c>
      <c r="C790" s="57" t="s">
        <v>131</v>
      </c>
      <c r="D790" s="58">
        <f t="shared" si="82"/>
        <v>0</v>
      </c>
      <c r="E790" s="58">
        <f t="shared" si="83"/>
        <v>0</v>
      </c>
      <c r="F790" s="58" t="str">
        <f t="shared" si="85"/>
        <v/>
      </c>
    </row>
    <row r="791" spans="1:6" x14ac:dyDescent="0.2">
      <c r="A791" s="57" t="str">
        <f t="shared" si="84"/>
        <v>665</v>
      </c>
      <c r="B791" s="68">
        <v>6650</v>
      </c>
      <c r="C791" s="57" t="s">
        <v>444</v>
      </c>
      <c r="D791" s="58">
        <f t="shared" si="82"/>
        <v>0</v>
      </c>
      <c r="E791" s="58">
        <f t="shared" si="83"/>
        <v>0</v>
      </c>
      <c r="F791" s="58" t="str">
        <f t="shared" si="85"/>
        <v/>
      </c>
    </row>
    <row r="792" spans="1:6" x14ac:dyDescent="0.2">
      <c r="A792" s="57" t="str">
        <f t="shared" si="84"/>
        <v>66</v>
      </c>
      <c r="B792" s="68">
        <v>666</v>
      </c>
      <c r="C792" s="57" t="s">
        <v>132</v>
      </c>
      <c r="D792" s="58">
        <f t="shared" si="82"/>
        <v>0</v>
      </c>
      <c r="E792" s="58">
        <f t="shared" si="83"/>
        <v>0</v>
      </c>
      <c r="F792" s="58" t="str">
        <f t="shared" si="85"/>
        <v/>
      </c>
    </row>
    <row r="793" spans="1:6" x14ac:dyDescent="0.2">
      <c r="A793" s="57" t="str">
        <f t="shared" si="84"/>
        <v>666</v>
      </c>
      <c r="B793" s="68">
        <v>6660</v>
      </c>
      <c r="C793" s="57" t="s">
        <v>445</v>
      </c>
      <c r="D793" s="58">
        <f t="shared" si="82"/>
        <v>0</v>
      </c>
      <c r="E793" s="58">
        <f t="shared" si="83"/>
        <v>0</v>
      </c>
      <c r="F793" s="58" t="str">
        <f t="shared" si="85"/>
        <v/>
      </c>
    </row>
    <row r="794" spans="1:6" x14ac:dyDescent="0.2">
      <c r="A794" s="57" t="str">
        <f t="shared" si="84"/>
        <v>66</v>
      </c>
      <c r="B794" s="68">
        <v>667</v>
      </c>
      <c r="C794" s="57" t="s">
        <v>133</v>
      </c>
      <c r="D794" s="58">
        <f t="shared" si="82"/>
        <v>0</v>
      </c>
      <c r="E794" s="58">
        <f t="shared" si="83"/>
        <v>0</v>
      </c>
      <c r="F794" s="58" t="str">
        <f t="shared" si="85"/>
        <v/>
      </c>
    </row>
    <row r="795" spans="1:6" x14ac:dyDescent="0.2">
      <c r="A795" s="57" t="str">
        <f t="shared" si="84"/>
        <v>667</v>
      </c>
      <c r="B795" s="68">
        <v>6670</v>
      </c>
      <c r="C795" s="57" t="s">
        <v>446</v>
      </c>
      <c r="D795" s="58">
        <f t="shared" si="82"/>
        <v>0</v>
      </c>
      <c r="E795" s="58">
        <f t="shared" si="83"/>
        <v>0</v>
      </c>
      <c r="F795" s="58" t="str">
        <f t="shared" si="85"/>
        <v/>
      </c>
    </row>
    <row r="796" spans="1:6" x14ac:dyDescent="0.2">
      <c r="A796" s="57" t="str">
        <f t="shared" si="84"/>
        <v>66</v>
      </c>
      <c r="B796" s="68">
        <v>668</v>
      </c>
      <c r="C796" s="57" t="s">
        <v>134</v>
      </c>
      <c r="D796" s="58">
        <f t="shared" si="82"/>
        <v>0</v>
      </c>
      <c r="E796" s="58">
        <f t="shared" si="83"/>
        <v>0</v>
      </c>
      <c r="F796" s="58" t="str">
        <f t="shared" si="85"/>
        <v/>
      </c>
    </row>
    <row r="797" spans="1:6" x14ac:dyDescent="0.2">
      <c r="A797" s="57" t="str">
        <f t="shared" si="84"/>
        <v>668</v>
      </c>
      <c r="B797" s="68">
        <v>6680</v>
      </c>
      <c r="C797" s="57" t="s">
        <v>447</v>
      </c>
      <c r="D797" s="58">
        <f t="shared" si="82"/>
        <v>0</v>
      </c>
      <c r="E797" s="58">
        <f t="shared" si="83"/>
        <v>0</v>
      </c>
      <c r="F797" s="58" t="str">
        <f t="shared" si="85"/>
        <v/>
      </c>
    </row>
    <row r="798" spans="1:6" x14ac:dyDescent="0.2">
      <c r="A798" s="57" t="str">
        <f t="shared" si="84"/>
        <v>6</v>
      </c>
      <c r="B798" s="68">
        <v>67</v>
      </c>
      <c r="C798" s="57" t="s">
        <v>396</v>
      </c>
      <c r="D798" s="58">
        <f t="shared" si="82"/>
        <v>0</v>
      </c>
      <c r="E798" s="58">
        <f t="shared" si="83"/>
        <v>0</v>
      </c>
      <c r="F798" s="58" t="str">
        <f t="shared" si="85"/>
        <v/>
      </c>
    </row>
    <row r="799" spans="1:6" x14ac:dyDescent="0.2">
      <c r="A799" s="57" t="str">
        <f t="shared" si="84"/>
        <v>67</v>
      </c>
      <c r="B799" s="68">
        <v>670</v>
      </c>
      <c r="C799" s="57" t="s">
        <v>127</v>
      </c>
      <c r="D799" s="58">
        <f t="shared" si="82"/>
        <v>0</v>
      </c>
      <c r="E799" s="58">
        <f t="shared" si="83"/>
        <v>0</v>
      </c>
      <c r="F799" s="58" t="str">
        <f t="shared" si="85"/>
        <v/>
      </c>
    </row>
    <row r="800" spans="1:6" x14ac:dyDescent="0.2">
      <c r="A800" s="57" t="str">
        <f t="shared" si="84"/>
        <v>670</v>
      </c>
      <c r="B800" s="68">
        <v>6700</v>
      </c>
      <c r="C800" s="57" t="s">
        <v>448</v>
      </c>
      <c r="D800" s="58">
        <f t="shared" si="82"/>
        <v>0</v>
      </c>
      <c r="E800" s="58">
        <f t="shared" si="83"/>
        <v>0</v>
      </c>
      <c r="F800" s="58" t="str">
        <f t="shared" si="85"/>
        <v/>
      </c>
    </row>
    <row r="801" spans="1:6" x14ac:dyDescent="0.2">
      <c r="A801" s="57" t="str">
        <f t="shared" si="84"/>
        <v>67</v>
      </c>
      <c r="B801" s="68">
        <v>671</v>
      </c>
      <c r="C801" s="57" t="s">
        <v>128</v>
      </c>
      <c r="D801" s="58">
        <f t="shared" si="82"/>
        <v>0</v>
      </c>
      <c r="E801" s="58">
        <f t="shared" si="83"/>
        <v>0</v>
      </c>
      <c r="F801" s="58" t="str">
        <f t="shared" si="85"/>
        <v/>
      </c>
    </row>
    <row r="802" spans="1:6" x14ac:dyDescent="0.2">
      <c r="A802" s="57" t="str">
        <f t="shared" si="84"/>
        <v>671</v>
      </c>
      <c r="B802" s="68">
        <v>6710</v>
      </c>
      <c r="C802" s="57" t="s">
        <v>449</v>
      </c>
      <c r="D802" s="58">
        <f t="shared" si="82"/>
        <v>0</v>
      </c>
      <c r="E802" s="58">
        <f t="shared" si="83"/>
        <v>0</v>
      </c>
      <c r="F802" s="58" t="str">
        <f t="shared" si="85"/>
        <v/>
      </c>
    </row>
    <row r="803" spans="1:6" x14ac:dyDescent="0.2">
      <c r="A803" s="57" t="str">
        <f t="shared" si="84"/>
        <v>67</v>
      </c>
      <c r="B803" s="68">
        <v>672</v>
      </c>
      <c r="C803" s="117" t="s">
        <v>889</v>
      </c>
      <c r="D803" s="58">
        <f t="shared" si="82"/>
        <v>0</v>
      </c>
      <c r="E803" s="58">
        <f t="shared" si="83"/>
        <v>0</v>
      </c>
      <c r="F803" s="58" t="str">
        <f t="shared" si="85"/>
        <v/>
      </c>
    </row>
    <row r="804" spans="1:6" x14ac:dyDescent="0.2">
      <c r="A804" s="57" t="str">
        <f t="shared" si="84"/>
        <v>672</v>
      </c>
      <c r="B804" s="68">
        <v>6720</v>
      </c>
      <c r="C804" s="117" t="s">
        <v>898</v>
      </c>
      <c r="D804" s="58">
        <f t="shared" si="82"/>
        <v>0</v>
      </c>
      <c r="E804" s="58">
        <f t="shared" si="83"/>
        <v>0</v>
      </c>
      <c r="F804" s="58" t="str">
        <f t="shared" si="85"/>
        <v/>
      </c>
    </row>
    <row r="805" spans="1:6" x14ac:dyDescent="0.2">
      <c r="A805" s="57" t="str">
        <f t="shared" si="84"/>
        <v>67</v>
      </c>
      <c r="B805" s="68">
        <v>673</v>
      </c>
      <c r="C805" s="57" t="s">
        <v>129</v>
      </c>
      <c r="D805" s="58">
        <f t="shared" si="82"/>
        <v>0</v>
      </c>
      <c r="E805" s="58">
        <f t="shared" si="83"/>
        <v>0</v>
      </c>
      <c r="F805" s="58" t="str">
        <f t="shared" si="85"/>
        <v/>
      </c>
    </row>
    <row r="806" spans="1:6" x14ac:dyDescent="0.2">
      <c r="A806" s="57" t="str">
        <f t="shared" si="84"/>
        <v>673</v>
      </c>
      <c r="B806" s="68">
        <v>6730</v>
      </c>
      <c r="C806" s="57" t="s">
        <v>450</v>
      </c>
      <c r="D806" s="58">
        <f t="shared" si="82"/>
        <v>0</v>
      </c>
      <c r="E806" s="58">
        <f t="shared" si="83"/>
        <v>0</v>
      </c>
      <c r="F806" s="58" t="str">
        <f t="shared" si="85"/>
        <v/>
      </c>
    </row>
    <row r="807" spans="1:6" x14ac:dyDescent="0.2">
      <c r="A807" s="57" t="str">
        <f t="shared" si="84"/>
        <v>67</v>
      </c>
      <c r="B807" s="68">
        <v>674</v>
      </c>
      <c r="C807" s="57" t="s">
        <v>130</v>
      </c>
      <c r="D807" s="58">
        <f t="shared" si="82"/>
        <v>0</v>
      </c>
      <c r="E807" s="58">
        <f t="shared" si="83"/>
        <v>0</v>
      </c>
      <c r="F807" s="58" t="str">
        <f t="shared" si="85"/>
        <v/>
      </c>
    </row>
    <row r="808" spans="1:6" x14ac:dyDescent="0.2">
      <c r="A808" s="57" t="str">
        <f t="shared" si="84"/>
        <v>674</v>
      </c>
      <c r="B808" s="68">
        <v>6740</v>
      </c>
      <c r="C808" s="57" t="s">
        <v>451</v>
      </c>
      <c r="D808" s="58">
        <f t="shared" si="82"/>
        <v>0</v>
      </c>
      <c r="E808" s="58">
        <f t="shared" si="83"/>
        <v>0</v>
      </c>
      <c r="F808" s="58" t="str">
        <f t="shared" si="85"/>
        <v/>
      </c>
    </row>
    <row r="809" spans="1:6" x14ac:dyDescent="0.2">
      <c r="A809" s="57" t="str">
        <f t="shared" si="84"/>
        <v>67</v>
      </c>
      <c r="B809" s="68">
        <v>675</v>
      </c>
      <c r="C809" s="57" t="s">
        <v>131</v>
      </c>
      <c r="D809" s="58">
        <f t="shared" si="82"/>
        <v>0</v>
      </c>
      <c r="E809" s="58">
        <f t="shared" si="83"/>
        <v>0</v>
      </c>
      <c r="F809" s="58" t="str">
        <f t="shared" si="85"/>
        <v/>
      </c>
    </row>
    <row r="810" spans="1:6" x14ac:dyDescent="0.2">
      <c r="A810" s="57" t="str">
        <f t="shared" si="84"/>
        <v>675</v>
      </c>
      <c r="B810" s="68">
        <v>6750</v>
      </c>
      <c r="C810" s="57" t="s">
        <v>452</v>
      </c>
      <c r="D810" s="58">
        <f t="shared" si="82"/>
        <v>0</v>
      </c>
      <c r="E810" s="58">
        <f t="shared" si="83"/>
        <v>0</v>
      </c>
      <c r="F810" s="58" t="str">
        <f t="shared" si="85"/>
        <v/>
      </c>
    </row>
    <row r="811" spans="1:6" x14ac:dyDescent="0.2">
      <c r="A811" s="57" t="str">
        <f t="shared" si="84"/>
        <v>67</v>
      </c>
      <c r="B811" s="68">
        <v>676</v>
      </c>
      <c r="C811" s="57" t="s">
        <v>132</v>
      </c>
      <c r="D811" s="58">
        <f t="shared" si="82"/>
        <v>0</v>
      </c>
      <c r="E811" s="58">
        <f t="shared" si="83"/>
        <v>0</v>
      </c>
      <c r="F811" s="58" t="str">
        <f t="shared" si="85"/>
        <v/>
      </c>
    </row>
    <row r="812" spans="1:6" x14ac:dyDescent="0.2">
      <c r="A812" s="57" t="str">
        <f t="shared" si="84"/>
        <v>676</v>
      </c>
      <c r="B812" s="68">
        <v>6760</v>
      </c>
      <c r="C812" s="57" t="s">
        <v>453</v>
      </c>
      <c r="D812" s="58">
        <f t="shared" si="82"/>
        <v>0</v>
      </c>
      <c r="E812" s="58">
        <f t="shared" si="83"/>
        <v>0</v>
      </c>
      <c r="F812" s="58" t="str">
        <f t="shared" si="85"/>
        <v/>
      </c>
    </row>
    <row r="813" spans="1:6" x14ac:dyDescent="0.2">
      <c r="A813" s="57" t="str">
        <f t="shared" si="84"/>
        <v>67</v>
      </c>
      <c r="B813" s="68">
        <v>677</v>
      </c>
      <c r="C813" s="57" t="s">
        <v>133</v>
      </c>
      <c r="D813" s="58">
        <f t="shared" si="82"/>
        <v>0</v>
      </c>
      <c r="E813" s="58">
        <f t="shared" si="83"/>
        <v>0</v>
      </c>
      <c r="F813" s="58" t="str">
        <f t="shared" si="85"/>
        <v/>
      </c>
    </row>
    <row r="814" spans="1:6" x14ac:dyDescent="0.2">
      <c r="A814" s="57" t="str">
        <f t="shared" si="84"/>
        <v>677</v>
      </c>
      <c r="B814" s="68">
        <v>6770</v>
      </c>
      <c r="C814" s="57" t="s">
        <v>454</v>
      </c>
      <c r="D814" s="58">
        <f t="shared" ref="D814:D874" si="86">IF(LEN(B814)&lt;4,SUMIF(SgNr,$B814,SgAnfBestand),SUMIF(DeKontoNr,B814,DeAnfBestand))</f>
        <v>0</v>
      </c>
      <c r="E814" s="58">
        <f t="shared" ref="E814:E874" si="87">IF(LEN(B814)&lt;4,SUMIF(SgNr,$B814,SgEndBestand),IF(B814&lt;3000,D814+SUMIF(DeKontoNr,B814,DeBuchBetrag),SUMIF(DeKontoNr,B814,DeBuchBetrag)))</f>
        <v>0</v>
      </c>
      <c r="F814" s="58" t="str">
        <f t="shared" si="85"/>
        <v/>
      </c>
    </row>
    <row r="815" spans="1:6" x14ac:dyDescent="0.2">
      <c r="A815" s="57" t="str">
        <f t="shared" si="84"/>
        <v>67</v>
      </c>
      <c r="B815" s="68">
        <v>678</v>
      </c>
      <c r="C815" s="57" t="s">
        <v>134</v>
      </c>
      <c r="D815" s="58">
        <f t="shared" si="86"/>
        <v>0</v>
      </c>
      <c r="E815" s="58">
        <f t="shared" si="87"/>
        <v>0</v>
      </c>
      <c r="F815" s="58" t="str">
        <f t="shared" si="85"/>
        <v/>
      </c>
    </row>
    <row r="816" spans="1:6" x14ac:dyDescent="0.2">
      <c r="A816" s="57" t="str">
        <f t="shared" si="84"/>
        <v>678</v>
      </c>
      <c r="B816" s="68">
        <v>6780</v>
      </c>
      <c r="C816" s="57" t="s">
        <v>455</v>
      </c>
      <c r="D816" s="58">
        <f t="shared" si="86"/>
        <v>0</v>
      </c>
      <c r="E816" s="58">
        <f t="shared" si="87"/>
        <v>0</v>
      </c>
      <c r="F816" s="58" t="str">
        <f t="shared" si="85"/>
        <v/>
      </c>
    </row>
    <row r="817" spans="1:6" x14ac:dyDescent="0.2">
      <c r="A817" s="57" t="str">
        <f t="shared" si="84"/>
        <v>6</v>
      </c>
      <c r="B817" s="68">
        <v>69</v>
      </c>
      <c r="C817" s="57" t="s">
        <v>384</v>
      </c>
      <c r="D817" s="58">
        <f t="shared" si="86"/>
        <v>0</v>
      </c>
      <c r="E817" s="58">
        <f t="shared" si="87"/>
        <v>0</v>
      </c>
      <c r="F817" s="58" t="str">
        <f t="shared" si="85"/>
        <v/>
      </c>
    </row>
    <row r="818" spans="1:6" x14ac:dyDescent="0.2">
      <c r="A818" s="57" t="str">
        <f t="shared" ref="A818:A878" si="88">IF(LEN($B818)=4,LEFT($B818,3),IF(LEN($B818)=3,LEFT($B818,2),IF(LEN($B818)=2,LEFT($B818,1),"")))</f>
        <v>69</v>
      </c>
      <c r="B818" s="68">
        <v>690</v>
      </c>
      <c r="C818" s="57" t="s">
        <v>456</v>
      </c>
      <c r="D818" s="58">
        <f t="shared" si="86"/>
        <v>0</v>
      </c>
      <c r="E818" s="58">
        <f t="shared" si="87"/>
        <v>0</v>
      </c>
      <c r="F818" s="58" t="str">
        <f t="shared" ref="F818:F878" si="89">IF(OR(B818=1,B818=3,B818=5,B818=7,B818=9000),E818-D818,IF(OR(B818=2,B818=4,B818=6,B818=8,B818=9001),-(E818-D818),""))</f>
        <v/>
      </c>
    </row>
    <row r="819" spans="1:6" x14ac:dyDescent="0.2">
      <c r="A819" s="57" t="str">
        <f t="shared" si="88"/>
        <v>690</v>
      </c>
      <c r="B819" s="68">
        <v>6900</v>
      </c>
      <c r="C819" s="57" t="s">
        <v>457</v>
      </c>
      <c r="D819" s="58">
        <f t="shared" si="86"/>
        <v>0</v>
      </c>
      <c r="E819" s="58">
        <f t="shared" si="87"/>
        <v>0</v>
      </c>
      <c r="F819" s="58" t="str">
        <f t="shared" si="89"/>
        <v/>
      </c>
    </row>
    <row r="820" spans="1:6" x14ac:dyDescent="0.2">
      <c r="A820" s="57" t="str">
        <f t="shared" si="88"/>
        <v/>
      </c>
      <c r="B820" s="68">
        <v>7</v>
      </c>
      <c r="C820" s="57" t="s">
        <v>996</v>
      </c>
      <c r="D820" s="58">
        <f t="shared" si="86"/>
        <v>0</v>
      </c>
      <c r="E820" s="58">
        <f t="shared" si="87"/>
        <v>0</v>
      </c>
      <c r="F820" s="58">
        <f t="shared" si="89"/>
        <v>0</v>
      </c>
    </row>
    <row r="821" spans="1:6" x14ac:dyDescent="0.2">
      <c r="A821" s="57" t="str">
        <f t="shared" si="88"/>
        <v>7</v>
      </c>
      <c r="B821" s="68">
        <v>70</v>
      </c>
      <c r="C821" s="57" t="s">
        <v>997</v>
      </c>
      <c r="D821" s="58">
        <f t="shared" si="86"/>
        <v>0</v>
      </c>
      <c r="E821" s="58">
        <f t="shared" si="87"/>
        <v>0</v>
      </c>
      <c r="F821" s="58" t="str">
        <f t="shared" si="89"/>
        <v/>
      </c>
    </row>
    <row r="822" spans="1:6" x14ac:dyDescent="0.2">
      <c r="A822" s="57" t="str">
        <f t="shared" si="88"/>
        <v>70</v>
      </c>
      <c r="B822" s="68">
        <v>700</v>
      </c>
      <c r="C822" s="57" t="s">
        <v>373</v>
      </c>
      <c r="D822" s="58">
        <f t="shared" si="86"/>
        <v>0</v>
      </c>
      <c r="E822" s="58">
        <f t="shared" si="87"/>
        <v>0</v>
      </c>
      <c r="F822" s="58" t="str">
        <f t="shared" si="89"/>
        <v/>
      </c>
    </row>
    <row r="823" spans="1:6" x14ac:dyDescent="0.2">
      <c r="A823" s="57" t="str">
        <f t="shared" si="88"/>
        <v>700</v>
      </c>
      <c r="B823" s="68">
        <v>7000</v>
      </c>
      <c r="C823" s="57" t="s">
        <v>374</v>
      </c>
      <c r="D823" s="58">
        <f t="shared" si="86"/>
        <v>0</v>
      </c>
      <c r="E823" s="58">
        <f t="shared" si="87"/>
        <v>0</v>
      </c>
      <c r="F823" s="58" t="str">
        <f t="shared" si="89"/>
        <v/>
      </c>
    </row>
    <row r="824" spans="1:6" x14ac:dyDescent="0.2">
      <c r="A824" s="57" t="str">
        <f t="shared" si="88"/>
        <v>70</v>
      </c>
      <c r="B824" s="68">
        <v>704</v>
      </c>
      <c r="C824" s="57" t="s">
        <v>375</v>
      </c>
      <c r="D824" s="58">
        <f t="shared" si="86"/>
        <v>0</v>
      </c>
      <c r="E824" s="58">
        <f t="shared" si="87"/>
        <v>0</v>
      </c>
      <c r="F824" s="58" t="str">
        <f t="shared" si="89"/>
        <v/>
      </c>
    </row>
    <row r="825" spans="1:6" x14ac:dyDescent="0.2">
      <c r="A825" s="57" t="str">
        <f t="shared" si="88"/>
        <v>704</v>
      </c>
      <c r="B825" s="68">
        <v>7040</v>
      </c>
      <c r="C825" s="57" t="s">
        <v>899</v>
      </c>
      <c r="D825" s="58">
        <f t="shared" si="86"/>
        <v>0</v>
      </c>
      <c r="E825" s="58">
        <f t="shared" si="87"/>
        <v>0</v>
      </c>
      <c r="F825" s="58" t="str">
        <f t="shared" si="89"/>
        <v/>
      </c>
    </row>
    <row r="826" spans="1:6" x14ac:dyDescent="0.2">
      <c r="A826" s="57" t="str">
        <f t="shared" si="88"/>
        <v>70</v>
      </c>
      <c r="B826" s="68">
        <v>706</v>
      </c>
      <c r="C826" s="57" t="s">
        <v>376</v>
      </c>
      <c r="D826" s="58">
        <f t="shared" si="86"/>
        <v>0</v>
      </c>
      <c r="E826" s="58">
        <f t="shared" si="87"/>
        <v>0</v>
      </c>
      <c r="F826" s="58" t="str">
        <f t="shared" si="89"/>
        <v/>
      </c>
    </row>
    <row r="827" spans="1:6" x14ac:dyDescent="0.2">
      <c r="A827" s="57" t="str">
        <f t="shared" si="88"/>
        <v>706</v>
      </c>
      <c r="B827" s="68">
        <v>7060</v>
      </c>
      <c r="C827" s="57" t="s">
        <v>377</v>
      </c>
      <c r="D827" s="58">
        <f t="shared" si="86"/>
        <v>0</v>
      </c>
      <c r="E827" s="58">
        <f t="shared" si="87"/>
        <v>0</v>
      </c>
      <c r="F827" s="58" t="str">
        <f t="shared" si="89"/>
        <v/>
      </c>
    </row>
    <row r="828" spans="1:6" x14ac:dyDescent="0.2">
      <c r="A828" s="57" t="str">
        <f t="shared" si="88"/>
        <v>70</v>
      </c>
      <c r="B828" s="68">
        <v>709</v>
      </c>
      <c r="C828" s="57" t="s">
        <v>998</v>
      </c>
      <c r="D828" s="58">
        <f t="shared" si="86"/>
        <v>0</v>
      </c>
      <c r="E828" s="58">
        <f t="shared" si="87"/>
        <v>0</v>
      </c>
      <c r="F828" s="58" t="str">
        <f t="shared" si="89"/>
        <v/>
      </c>
    </row>
    <row r="829" spans="1:6" x14ac:dyDescent="0.2">
      <c r="A829" s="57" t="str">
        <f t="shared" si="88"/>
        <v>709</v>
      </c>
      <c r="B829" s="68">
        <v>7090</v>
      </c>
      <c r="C829" s="57" t="s">
        <v>999</v>
      </c>
      <c r="D829" s="58">
        <f t="shared" si="86"/>
        <v>0</v>
      </c>
      <c r="E829" s="58">
        <f t="shared" si="87"/>
        <v>0</v>
      </c>
      <c r="F829" s="58" t="str">
        <f t="shared" si="89"/>
        <v/>
      </c>
    </row>
    <row r="830" spans="1:6" x14ac:dyDescent="0.2">
      <c r="A830" s="57" t="str">
        <f t="shared" si="88"/>
        <v>7</v>
      </c>
      <c r="B830" s="68">
        <v>72</v>
      </c>
      <c r="C830" s="57" t="s">
        <v>1000</v>
      </c>
      <c r="D830" s="58">
        <f t="shared" si="86"/>
        <v>0</v>
      </c>
      <c r="E830" s="58">
        <f t="shared" si="87"/>
        <v>0</v>
      </c>
      <c r="F830" s="58" t="str">
        <f t="shared" si="89"/>
        <v/>
      </c>
    </row>
    <row r="831" spans="1:6" x14ac:dyDescent="0.2">
      <c r="A831" s="57" t="str">
        <f t="shared" si="88"/>
        <v>72</v>
      </c>
      <c r="B831" s="68">
        <v>720</v>
      </c>
      <c r="C831" s="57" t="s">
        <v>373</v>
      </c>
      <c r="D831" s="58">
        <f t="shared" si="86"/>
        <v>0</v>
      </c>
      <c r="E831" s="58">
        <f t="shared" si="87"/>
        <v>0</v>
      </c>
      <c r="F831" s="58" t="str">
        <f t="shared" si="89"/>
        <v/>
      </c>
    </row>
    <row r="832" spans="1:6" x14ac:dyDescent="0.2">
      <c r="A832" s="57" t="str">
        <f t="shared" si="88"/>
        <v>720</v>
      </c>
      <c r="B832" s="68">
        <v>7200</v>
      </c>
      <c r="C832" s="57" t="s">
        <v>378</v>
      </c>
      <c r="D832" s="58">
        <f t="shared" si="86"/>
        <v>0</v>
      </c>
      <c r="E832" s="58">
        <f t="shared" si="87"/>
        <v>0</v>
      </c>
      <c r="F832" s="58" t="str">
        <f t="shared" si="89"/>
        <v/>
      </c>
    </row>
    <row r="833" spans="1:6" x14ac:dyDescent="0.2">
      <c r="A833" s="57" t="str">
        <f t="shared" si="88"/>
        <v>720</v>
      </c>
      <c r="B833" s="68">
        <v>7201</v>
      </c>
      <c r="C833" s="57" t="s">
        <v>379</v>
      </c>
      <c r="D833" s="58">
        <f t="shared" si="86"/>
        <v>0</v>
      </c>
      <c r="E833" s="58">
        <f t="shared" si="87"/>
        <v>0</v>
      </c>
      <c r="F833" s="58" t="str">
        <f t="shared" si="89"/>
        <v/>
      </c>
    </row>
    <row r="834" spans="1:6" x14ac:dyDescent="0.2">
      <c r="A834" s="57" t="str">
        <f t="shared" si="88"/>
        <v>72</v>
      </c>
      <c r="B834" s="68">
        <v>724</v>
      </c>
      <c r="C834" s="57" t="s">
        <v>375</v>
      </c>
      <c r="D834" s="58">
        <f t="shared" si="86"/>
        <v>0</v>
      </c>
      <c r="E834" s="58">
        <f t="shared" si="87"/>
        <v>0</v>
      </c>
      <c r="F834" s="58" t="str">
        <f t="shared" si="89"/>
        <v/>
      </c>
    </row>
    <row r="835" spans="1:6" x14ac:dyDescent="0.2">
      <c r="A835" s="57" t="str">
        <f t="shared" si="88"/>
        <v>724</v>
      </c>
      <c r="B835" s="68">
        <v>7240</v>
      </c>
      <c r="C835" s="57" t="s">
        <v>1001</v>
      </c>
      <c r="D835" s="58">
        <f t="shared" si="86"/>
        <v>0</v>
      </c>
      <c r="E835" s="58">
        <f t="shared" si="87"/>
        <v>0</v>
      </c>
      <c r="F835" s="58" t="str">
        <f t="shared" si="89"/>
        <v/>
      </c>
    </row>
    <row r="836" spans="1:6" x14ac:dyDescent="0.2">
      <c r="A836" s="57" t="str">
        <f t="shared" si="88"/>
        <v>724</v>
      </c>
      <c r="B836" s="68">
        <v>7241</v>
      </c>
      <c r="C836" s="57" t="s">
        <v>1002</v>
      </c>
      <c r="D836" s="58">
        <f t="shared" si="86"/>
        <v>0</v>
      </c>
      <c r="E836" s="58">
        <f t="shared" si="87"/>
        <v>0</v>
      </c>
      <c r="F836" s="58" t="str">
        <f t="shared" si="89"/>
        <v/>
      </c>
    </row>
    <row r="837" spans="1:6" x14ac:dyDescent="0.2">
      <c r="A837" s="57" t="str">
        <f t="shared" si="88"/>
        <v>72</v>
      </c>
      <c r="B837" s="68">
        <v>726</v>
      </c>
      <c r="C837" s="57" t="s">
        <v>376</v>
      </c>
      <c r="D837" s="58">
        <f t="shared" si="86"/>
        <v>0</v>
      </c>
      <c r="E837" s="58">
        <f t="shared" si="87"/>
        <v>0</v>
      </c>
      <c r="F837" s="58" t="str">
        <f t="shared" si="89"/>
        <v/>
      </c>
    </row>
    <row r="838" spans="1:6" x14ac:dyDescent="0.2">
      <c r="A838" s="57" t="str">
        <f t="shared" si="88"/>
        <v>726</v>
      </c>
      <c r="B838" s="68">
        <v>7260</v>
      </c>
      <c r="C838" s="57" t="s">
        <v>380</v>
      </c>
      <c r="D838" s="58">
        <f t="shared" si="86"/>
        <v>0</v>
      </c>
      <c r="E838" s="58">
        <f t="shared" si="87"/>
        <v>0</v>
      </c>
      <c r="F838" s="58" t="str">
        <f t="shared" si="89"/>
        <v/>
      </c>
    </row>
    <row r="839" spans="1:6" x14ac:dyDescent="0.2">
      <c r="A839" s="57" t="str">
        <f t="shared" si="88"/>
        <v>726</v>
      </c>
      <c r="B839" s="68">
        <v>7261</v>
      </c>
      <c r="C839" s="57" t="s">
        <v>381</v>
      </c>
      <c r="D839" s="58">
        <f t="shared" si="86"/>
        <v>0</v>
      </c>
      <c r="E839" s="58">
        <f t="shared" si="87"/>
        <v>0</v>
      </c>
      <c r="F839" s="58" t="str">
        <f t="shared" si="89"/>
        <v/>
      </c>
    </row>
    <row r="840" spans="1:6" x14ac:dyDescent="0.2">
      <c r="A840" s="57" t="str">
        <f t="shared" si="88"/>
        <v>72</v>
      </c>
      <c r="B840" s="68">
        <v>729</v>
      </c>
      <c r="C840" s="57" t="s">
        <v>998</v>
      </c>
      <c r="D840" s="58">
        <f t="shared" si="86"/>
        <v>0</v>
      </c>
      <c r="E840" s="58">
        <f t="shared" si="87"/>
        <v>0</v>
      </c>
      <c r="F840" s="58" t="str">
        <f t="shared" si="89"/>
        <v/>
      </c>
    </row>
    <row r="841" spans="1:6" x14ac:dyDescent="0.2">
      <c r="A841" s="57" t="str">
        <f t="shared" si="88"/>
        <v>729</v>
      </c>
      <c r="B841" s="68">
        <v>7290</v>
      </c>
      <c r="C841" s="57" t="s">
        <v>1003</v>
      </c>
      <c r="D841" s="58">
        <f t="shared" si="86"/>
        <v>0</v>
      </c>
      <c r="E841" s="58">
        <f t="shared" si="87"/>
        <v>0</v>
      </c>
      <c r="F841" s="58" t="str">
        <f t="shared" si="89"/>
        <v/>
      </c>
    </row>
    <row r="842" spans="1:6" x14ac:dyDescent="0.2">
      <c r="A842" s="57" t="str">
        <f t="shared" si="88"/>
        <v>729</v>
      </c>
      <c r="B842" s="68">
        <v>7291</v>
      </c>
      <c r="C842" s="57" t="s">
        <v>1004</v>
      </c>
      <c r="D842" s="58">
        <f t="shared" si="86"/>
        <v>0</v>
      </c>
      <c r="E842" s="58">
        <f t="shared" si="87"/>
        <v>0</v>
      </c>
      <c r="F842" s="58" t="str">
        <f t="shared" si="89"/>
        <v/>
      </c>
    </row>
    <row r="843" spans="1:6" x14ac:dyDescent="0.2">
      <c r="A843" s="57" t="str">
        <f t="shared" si="88"/>
        <v>7</v>
      </c>
      <c r="B843" s="68">
        <v>75</v>
      </c>
      <c r="C843" s="57" t="s">
        <v>1005</v>
      </c>
      <c r="D843" s="58">
        <f t="shared" si="86"/>
        <v>0</v>
      </c>
      <c r="E843" s="58">
        <f t="shared" si="87"/>
        <v>0</v>
      </c>
      <c r="F843" s="58" t="str">
        <f t="shared" si="89"/>
        <v/>
      </c>
    </row>
    <row r="844" spans="1:6" x14ac:dyDescent="0.2">
      <c r="A844" s="57" t="str">
        <f t="shared" si="88"/>
        <v>75</v>
      </c>
      <c r="B844" s="68">
        <v>750</v>
      </c>
      <c r="C844" s="57" t="s">
        <v>373</v>
      </c>
      <c r="D844" s="58">
        <f t="shared" si="86"/>
        <v>0</v>
      </c>
      <c r="E844" s="58">
        <f t="shared" si="87"/>
        <v>0</v>
      </c>
      <c r="F844" s="58" t="str">
        <f t="shared" si="89"/>
        <v/>
      </c>
    </row>
    <row r="845" spans="1:6" x14ac:dyDescent="0.2">
      <c r="A845" s="57" t="str">
        <f t="shared" si="88"/>
        <v>750</v>
      </c>
      <c r="B845" s="68">
        <v>7500</v>
      </c>
      <c r="C845" s="57" t="s">
        <v>829</v>
      </c>
      <c r="D845" s="58">
        <f t="shared" si="86"/>
        <v>0</v>
      </c>
      <c r="E845" s="58">
        <f t="shared" si="87"/>
        <v>0</v>
      </c>
      <c r="F845" s="58" t="str">
        <f t="shared" si="89"/>
        <v/>
      </c>
    </row>
    <row r="846" spans="1:6" x14ac:dyDescent="0.2">
      <c r="A846" s="57" t="str">
        <f t="shared" si="88"/>
        <v>75</v>
      </c>
      <c r="B846" s="68">
        <v>754</v>
      </c>
      <c r="C846" s="57" t="s">
        <v>375</v>
      </c>
      <c r="D846" s="58">
        <f t="shared" si="86"/>
        <v>0</v>
      </c>
      <c r="E846" s="58">
        <f t="shared" si="87"/>
        <v>0</v>
      </c>
      <c r="F846" s="58" t="str">
        <f t="shared" si="89"/>
        <v/>
      </c>
    </row>
    <row r="847" spans="1:6" x14ac:dyDescent="0.2">
      <c r="A847" s="57" t="str">
        <f t="shared" si="88"/>
        <v>754</v>
      </c>
      <c r="B847" s="68">
        <v>7540</v>
      </c>
      <c r="C847" s="57" t="s">
        <v>900</v>
      </c>
      <c r="D847" s="58">
        <f t="shared" si="86"/>
        <v>0</v>
      </c>
      <c r="E847" s="58">
        <f t="shared" si="87"/>
        <v>0</v>
      </c>
      <c r="F847" s="58" t="str">
        <f t="shared" si="89"/>
        <v/>
      </c>
    </row>
    <row r="848" spans="1:6" x14ac:dyDescent="0.2">
      <c r="A848" s="57" t="str">
        <f t="shared" si="88"/>
        <v>75</v>
      </c>
      <c r="B848" s="68">
        <v>756</v>
      </c>
      <c r="C848" s="57" t="s">
        <v>376</v>
      </c>
      <c r="D848" s="58">
        <f t="shared" si="86"/>
        <v>0</v>
      </c>
      <c r="E848" s="58">
        <f t="shared" si="87"/>
        <v>0</v>
      </c>
      <c r="F848" s="58" t="str">
        <f t="shared" si="89"/>
        <v/>
      </c>
    </row>
    <row r="849" spans="1:6" x14ac:dyDescent="0.2">
      <c r="A849" s="57" t="str">
        <f t="shared" si="88"/>
        <v>756</v>
      </c>
      <c r="B849" s="68">
        <v>7560</v>
      </c>
      <c r="C849" s="57" t="s">
        <v>830</v>
      </c>
      <c r="D849" s="58">
        <f t="shared" si="86"/>
        <v>0</v>
      </c>
      <c r="E849" s="58">
        <f t="shared" si="87"/>
        <v>0</v>
      </c>
      <c r="F849" s="58" t="str">
        <f t="shared" si="89"/>
        <v/>
      </c>
    </row>
    <row r="850" spans="1:6" x14ac:dyDescent="0.2">
      <c r="A850" s="57" t="str">
        <f t="shared" si="88"/>
        <v>75</v>
      </c>
      <c r="B850" s="68">
        <v>759</v>
      </c>
      <c r="C850" s="57" t="s">
        <v>998</v>
      </c>
      <c r="D850" s="58">
        <f t="shared" si="86"/>
        <v>0</v>
      </c>
      <c r="E850" s="58">
        <f t="shared" si="87"/>
        <v>0</v>
      </c>
      <c r="F850" s="58" t="str">
        <f t="shared" si="89"/>
        <v/>
      </c>
    </row>
    <row r="851" spans="1:6" x14ac:dyDescent="0.2">
      <c r="A851" s="57" t="str">
        <f t="shared" si="88"/>
        <v>759</v>
      </c>
      <c r="B851" s="68">
        <v>7590</v>
      </c>
      <c r="C851" s="57" t="s">
        <v>1006</v>
      </c>
      <c r="D851" s="58">
        <f t="shared" si="86"/>
        <v>0</v>
      </c>
      <c r="E851" s="58">
        <f t="shared" si="87"/>
        <v>0</v>
      </c>
      <c r="F851" s="58" t="str">
        <f t="shared" si="89"/>
        <v/>
      </c>
    </row>
    <row r="852" spans="1:6" x14ac:dyDescent="0.2">
      <c r="A852" s="57" t="str">
        <f t="shared" si="88"/>
        <v>7</v>
      </c>
      <c r="B852" s="68">
        <v>77</v>
      </c>
      <c r="C852" s="57" t="s">
        <v>1007</v>
      </c>
      <c r="D852" s="58">
        <f t="shared" si="86"/>
        <v>0</v>
      </c>
      <c r="E852" s="58">
        <f t="shared" si="87"/>
        <v>0</v>
      </c>
      <c r="F852" s="58" t="str">
        <f t="shared" si="89"/>
        <v/>
      </c>
    </row>
    <row r="853" spans="1:6" x14ac:dyDescent="0.2">
      <c r="A853" s="57" t="str">
        <f t="shared" si="88"/>
        <v>77</v>
      </c>
      <c r="B853" s="68">
        <v>770</v>
      </c>
      <c r="C853" s="57" t="s">
        <v>373</v>
      </c>
      <c r="D853" s="58">
        <f t="shared" si="86"/>
        <v>0</v>
      </c>
      <c r="E853" s="58">
        <f t="shared" si="87"/>
        <v>0</v>
      </c>
      <c r="F853" s="58" t="str">
        <f t="shared" si="89"/>
        <v/>
      </c>
    </row>
    <row r="854" spans="1:6" x14ac:dyDescent="0.2">
      <c r="A854" s="57" t="str">
        <f t="shared" si="88"/>
        <v>770</v>
      </c>
      <c r="B854" s="68">
        <v>7700</v>
      </c>
      <c r="C854" s="57" t="s">
        <v>382</v>
      </c>
      <c r="D854" s="58">
        <f t="shared" si="86"/>
        <v>0</v>
      </c>
      <c r="E854" s="58">
        <f t="shared" si="87"/>
        <v>0</v>
      </c>
      <c r="F854" s="58" t="str">
        <f t="shared" si="89"/>
        <v/>
      </c>
    </row>
    <row r="855" spans="1:6" x14ac:dyDescent="0.2">
      <c r="A855" s="57" t="str">
        <f t="shared" si="88"/>
        <v>77</v>
      </c>
      <c r="B855" s="68">
        <v>774</v>
      </c>
      <c r="C855" s="57" t="s">
        <v>375</v>
      </c>
      <c r="D855" s="58">
        <f t="shared" si="86"/>
        <v>0</v>
      </c>
      <c r="E855" s="58">
        <f t="shared" si="87"/>
        <v>0</v>
      </c>
      <c r="F855" s="58" t="str">
        <f t="shared" si="89"/>
        <v/>
      </c>
    </row>
    <row r="856" spans="1:6" x14ac:dyDescent="0.2">
      <c r="A856" s="57" t="str">
        <f t="shared" si="88"/>
        <v>774</v>
      </c>
      <c r="B856" s="68">
        <v>7740</v>
      </c>
      <c r="C856" s="57" t="s">
        <v>901</v>
      </c>
      <c r="D856" s="58">
        <f t="shared" si="86"/>
        <v>0</v>
      </c>
      <c r="E856" s="58">
        <f t="shared" si="87"/>
        <v>0</v>
      </c>
      <c r="F856" s="58" t="str">
        <f t="shared" si="89"/>
        <v/>
      </c>
    </row>
    <row r="857" spans="1:6" x14ac:dyDescent="0.2">
      <c r="A857" s="57" t="str">
        <f t="shared" si="88"/>
        <v>77</v>
      </c>
      <c r="B857" s="68">
        <v>776</v>
      </c>
      <c r="C857" s="57" t="s">
        <v>376</v>
      </c>
      <c r="D857" s="58">
        <f t="shared" si="86"/>
        <v>0</v>
      </c>
      <c r="E857" s="58">
        <f t="shared" si="87"/>
        <v>0</v>
      </c>
      <c r="F857" s="58" t="str">
        <f t="shared" si="89"/>
        <v/>
      </c>
    </row>
    <row r="858" spans="1:6" x14ac:dyDescent="0.2">
      <c r="A858" s="57" t="str">
        <f t="shared" si="88"/>
        <v>776</v>
      </c>
      <c r="B858" s="68">
        <v>7760</v>
      </c>
      <c r="C858" s="57" t="s">
        <v>383</v>
      </c>
      <c r="D858" s="58">
        <f t="shared" si="86"/>
        <v>0</v>
      </c>
      <c r="E858" s="58">
        <f t="shared" si="87"/>
        <v>0</v>
      </c>
      <c r="F858" s="58" t="str">
        <f t="shared" si="89"/>
        <v/>
      </c>
    </row>
    <row r="859" spans="1:6" x14ac:dyDescent="0.2">
      <c r="A859" s="57" t="str">
        <f t="shared" si="88"/>
        <v>77</v>
      </c>
      <c r="B859" s="68">
        <v>779</v>
      </c>
      <c r="C859" s="57" t="s">
        <v>998</v>
      </c>
      <c r="D859" s="58">
        <f t="shared" si="86"/>
        <v>0</v>
      </c>
      <c r="E859" s="58">
        <f t="shared" si="87"/>
        <v>0</v>
      </c>
      <c r="F859" s="58" t="str">
        <f t="shared" si="89"/>
        <v/>
      </c>
    </row>
    <row r="860" spans="1:6" x14ac:dyDescent="0.2">
      <c r="A860" s="57" t="str">
        <f t="shared" si="88"/>
        <v>779</v>
      </c>
      <c r="B860" s="68">
        <v>7790</v>
      </c>
      <c r="C860" s="57" t="s">
        <v>1008</v>
      </c>
      <c r="D860" s="58">
        <f t="shared" si="86"/>
        <v>0</v>
      </c>
      <c r="E860" s="58">
        <f t="shared" si="87"/>
        <v>0</v>
      </c>
      <c r="F860" s="58" t="str">
        <f t="shared" si="89"/>
        <v/>
      </c>
    </row>
    <row r="861" spans="1:6" x14ac:dyDescent="0.2">
      <c r="A861" s="57" t="str">
        <f t="shared" si="88"/>
        <v>7</v>
      </c>
      <c r="B861" s="68">
        <v>79</v>
      </c>
      <c r="C861" s="57" t="s">
        <v>384</v>
      </c>
      <c r="D861" s="58">
        <f t="shared" si="86"/>
        <v>0</v>
      </c>
      <c r="E861" s="58">
        <f t="shared" si="87"/>
        <v>0</v>
      </c>
      <c r="F861" s="58" t="str">
        <f t="shared" si="89"/>
        <v/>
      </c>
    </row>
    <row r="862" spans="1:6" x14ac:dyDescent="0.2">
      <c r="A862" s="57" t="str">
        <f t="shared" si="88"/>
        <v>79</v>
      </c>
      <c r="B862" s="68">
        <v>799</v>
      </c>
      <c r="C862" s="57" t="s">
        <v>1009</v>
      </c>
      <c r="D862" s="58">
        <f t="shared" si="86"/>
        <v>0</v>
      </c>
      <c r="E862" s="58">
        <f t="shared" si="87"/>
        <v>0</v>
      </c>
      <c r="F862" s="58" t="str">
        <f t="shared" si="89"/>
        <v/>
      </c>
    </row>
    <row r="863" spans="1:6" x14ac:dyDescent="0.2">
      <c r="A863" s="57" t="str">
        <f t="shared" si="88"/>
        <v>799</v>
      </c>
      <c r="B863" s="68">
        <v>7990</v>
      </c>
      <c r="C863" s="57" t="s">
        <v>1010</v>
      </c>
      <c r="D863" s="58">
        <f t="shared" si="86"/>
        <v>0</v>
      </c>
      <c r="E863" s="58">
        <f t="shared" si="87"/>
        <v>0</v>
      </c>
      <c r="F863" s="58" t="str">
        <f t="shared" si="89"/>
        <v/>
      </c>
    </row>
    <row r="864" spans="1:6" x14ac:dyDescent="0.2">
      <c r="A864" s="57" t="str">
        <f t="shared" si="88"/>
        <v/>
      </c>
      <c r="B864" s="68">
        <v>8</v>
      </c>
      <c r="C864" s="57" t="s">
        <v>1011</v>
      </c>
      <c r="D864" s="58">
        <f t="shared" si="86"/>
        <v>0</v>
      </c>
      <c r="E864" s="58">
        <f t="shared" si="87"/>
        <v>0</v>
      </c>
      <c r="F864" s="58">
        <f t="shared" si="89"/>
        <v>0</v>
      </c>
    </row>
    <row r="865" spans="1:6" x14ac:dyDescent="0.2">
      <c r="A865" s="57" t="str">
        <f t="shared" si="88"/>
        <v>8</v>
      </c>
      <c r="B865" s="68">
        <v>80</v>
      </c>
      <c r="C865" s="57" t="s">
        <v>1012</v>
      </c>
      <c r="D865" s="58">
        <f t="shared" si="86"/>
        <v>0</v>
      </c>
      <c r="E865" s="58">
        <f t="shared" si="87"/>
        <v>0</v>
      </c>
      <c r="F865" s="58" t="str">
        <f t="shared" si="89"/>
        <v/>
      </c>
    </row>
    <row r="866" spans="1:6" x14ac:dyDescent="0.2">
      <c r="A866" s="57" t="str">
        <f t="shared" si="88"/>
        <v>80</v>
      </c>
      <c r="B866" s="68">
        <v>800</v>
      </c>
      <c r="C866" s="57" t="s">
        <v>373</v>
      </c>
      <c r="D866" s="58">
        <f t="shared" si="86"/>
        <v>0</v>
      </c>
      <c r="E866" s="58">
        <f t="shared" si="87"/>
        <v>0</v>
      </c>
      <c r="F866" s="58" t="str">
        <f t="shared" si="89"/>
        <v/>
      </c>
    </row>
    <row r="867" spans="1:6" x14ac:dyDescent="0.2">
      <c r="A867" s="57" t="str">
        <f t="shared" si="88"/>
        <v>800</v>
      </c>
      <c r="B867" s="68">
        <v>8000</v>
      </c>
      <c r="C867" s="57" t="s">
        <v>385</v>
      </c>
      <c r="D867" s="58">
        <f t="shared" si="86"/>
        <v>0</v>
      </c>
      <c r="E867" s="58">
        <f t="shared" si="87"/>
        <v>0</v>
      </c>
      <c r="F867" s="58" t="str">
        <f t="shared" si="89"/>
        <v/>
      </c>
    </row>
    <row r="868" spans="1:6" x14ac:dyDescent="0.2">
      <c r="A868" s="57" t="str">
        <f t="shared" si="88"/>
        <v>80</v>
      </c>
      <c r="B868" s="68">
        <v>804</v>
      </c>
      <c r="C868" s="57" t="s">
        <v>375</v>
      </c>
      <c r="D868" s="58">
        <f t="shared" si="86"/>
        <v>0</v>
      </c>
      <c r="E868" s="58">
        <f t="shared" si="87"/>
        <v>0</v>
      </c>
      <c r="F868" s="58" t="str">
        <f t="shared" si="89"/>
        <v/>
      </c>
    </row>
    <row r="869" spans="1:6" x14ac:dyDescent="0.2">
      <c r="A869" s="57" t="str">
        <f t="shared" si="88"/>
        <v>804</v>
      </c>
      <c r="B869" s="68">
        <v>8040</v>
      </c>
      <c r="C869" s="57" t="s">
        <v>902</v>
      </c>
      <c r="D869" s="58">
        <f t="shared" si="86"/>
        <v>0</v>
      </c>
      <c r="E869" s="58">
        <f t="shared" si="87"/>
        <v>0</v>
      </c>
      <c r="F869" s="58" t="str">
        <f t="shared" si="89"/>
        <v/>
      </c>
    </row>
    <row r="870" spans="1:6" x14ac:dyDescent="0.2">
      <c r="A870" s="57" t="str">
        <f t="shared" si="88"/>
        <v>80</v>
      </c>
      <c r="B870" s="68">
        <v>806</v>
      </c>
      <c r="C870" s="57" t="s">
        <v>376</v>
      </c>
      <c r="D870" s="58">
        <f t="shared" si="86"/>
        <v>0</v>
      </c>
      <c r="E870" s="58">
        <f t="shared" si="87"/>
        <v>0</v>
      </c>
      <c r="F870" s="58" t="str">
        <f t="shared" si="89"/>
        <v/>
      </c>
    </row>
    <row r="871" spans="1:6" x14ac:dyDescent="0.2">
      <c r="A871" s="57" t="str">
        <f t="shared" si="88"/>
        <v>806</v>
      </c>
      <c r="B871" s="68">
        <v>8060</v>
      </c>
      <c r="C871" s="57" t="s">
        <v>386</v>
      </c>
      <c r="D871" s="58">
        <f t="shared" si="86"/>
        <v>0</v>
      </c>
      <c r="E871" s="58">
        <f t="shared" si="87"/>
        <v>0</v>
      </c>
      <c r="F871" s="58" t="str">
        <f t="shared" si="89"/>
        <v/>
      </c>
    </row>
    <row r="872" spans="1:6" x14ac:dyDescent="0.2">
      <c r="A872" s="57" t="str">
        <f t="shared" si="88"/>
        <v>80</v>
      </c>
      <c r="B872" s="68">
        <v>809</v>
      </c>
      <c r="C872" s="57" t="s">
        <v>998</v>
      </c>
      <c r="D872" s="58">
        <f t="shared" si="86"/>
        <v>0</v>
      </c>
      <c r="E872" s="58">
        <f t="shared" si="87"/>
        <v>0</v>
      </c>
      <c r="F872" s="58" t="str">
        <f t="shared" si="89"/>
        <v/>
      </c>
    </row>
    <row r="873" spans="1:6" x14ac:dyDescent="0.2">
      <c r="A873" s="57" t="str">
        <f t="shared" si="88"/>
        <v>809</v>
      </c>
      <c r="B873" s="68">
        <v>8090</v>
      </c>
      <c r="C873" s="57" t="s">
        <v>1013</v>
      </c>
      <c r="D873" s="58">
        <f t="shared" si="86"/>
        <v>0</v>
      </c>
      <c r="E873" s="58">
        <f t="shared" si="87"/>
        <v>0</v>
      </c>
      <c r="F873" s="58" t="str">
        <f t="shared" si="89"/>
        <v/>
      </c>
    </row>
    <row r="874" spans="1:6" x14ac:dyDescent="0.2">
      <c r="A874" s="57" t="str">
        <f t="shared" si="88"/>
        <v>8</v>
      </c>
      <c r="B874" s="68">
        <v>82</v>
      </c>
      <c r="C874" s="57" t="s">
        <v>1014</v>
      </c>
      <c r="D874" s="58">
        <f t="shared" si="86"/>
        <v>0</v>
      </c>
      <c r="E874" s="58">
        <f t="shared" si="87"/>
        <v>0</v>
      </c>
      <c r="F874" s="58" t="str">
        <f t="shared" si="89"/>
        <v/>
      </c>
    </row>
    <row r="875" spans="1:6" x14ac:dyDescent="0.2">
      <c r="A875" s="57" t="str">
        <f t="shared" si="88"/>
        <v>82</v>
      </c>
      <c r="B875" s="68">
        <v>820</v>
      </c>
      <c r="C875" s="57" t="s">
        <v>373</v>
      </c>
      <c r="D875" s="58">
        <f t="shared" ref="D875:D908" si="90">IF(LEN(B875)&lt;4,SUMIF(SgNr,$B875,SgAnfBestand),SUMIF(DeKontoNr,B875,DeAnfBestand))</f>
        <v>0</v>
      </c>
      <c r="E875" s="58">
        <f t="shared" ref="E875:E908" si="91">IF(LEN(B875)&lt;4,SUMIF(SgNr,$B875,SgEndBestand),IF(B875&lt;3000,D875+SUMIF(DeKontoNr,B875,DeBuchBetrag),SUMIF(DeKontoNr,B875,DeBuchBetrag)))</f>
        <v>0</v>
      </c>
      <c r="F875" s="58" t="str">
        <f t="shared" si="89"/>
        <v/>
      </c>
    </row>
    <row r="876" spans="1:6" x14ac:dyDescent="0.2">
      <c r="A876" s="57" t="str">
        <f t="shared" si="88"/>
        <v>820</v>
      </c>
      <c r="B876" s="68">
        <v>8200</v>
      </c>
      <c r="C876" s="57" t="s">
        <v>1015</v>
      </c>
      <c r="D876" s="58">
        <f t="shared" si="90"/>
        <v>0</v>
      </c>
      <c r="E876" s="58">
        <f t="shared" si="91"/>
        <v>0</v>
      </c>
      <c r="F876" s="58" t="str">
        <f t="shared" si="89"/>
        <v/>
      </c>
    </row>
    <row r="877" spans="1:6" x14ac:dyDescent="0.2">
      <c r="A877" s="57" t="str">
        <f t="shared" si="88"/>
        <v>82</v>
      </c>
      <c r="B877" s="68">
        <v>824</v>
      </c>
      <c r="C877" s="57" t="s">
        <v>375</v>
      </c>
      <c r="D877" s="58">
        <f t="shared" si="90"/>
        <v>0</v>
      </c>
      <c r="E877" s="58">
        <f t="shared" si="91"/>
        <v>0</v>
      </c>
      <c r="F877" s="58" t="str">
        <f t="shared" si="89"/>
        <v/>
      </c>
    </row>
    <row r="878" spans="1:6" x14ac:dyDescent="0.2">
      <c r="A878" s="57" t="str">
        <f t="shared" si="88"/>
        <v>824</v>
      </c>
      <c r="B878" s="68">
        <v>8240</v>
      </c>
      <c r="C878" s="57" t="s">
        <v>1016</v>
      </c>
      <c r="D878" s="58">
        <f t="shared" si="90"/>
        <v>0</v>
      </c>
      <c r="E878" s="58">
        <f t="shared" si="91"/>
        <v>0</v>
      </c>
      <c r="F878" s="58" t="str">
        <f t="shared" si="89"/>
        <v/>
      </c>
    </row>
    <row r="879" spans="1:6" x14ac:dyDescent="0.2">
      <c r="A879" s="57" t="str">
        <f t="shared" ref="A879:A908" si="92">IF(LEN($B879)=4,LEFT($B879,3),IF(LEN($B879)=3,LEFT($B879,2),IF(LEN($B879)=2,LEFT($B879,1),"")))</f>
        <v>82</v>
      </c>
      <c r="B879" s="68">
        <v>826</v>
      </c>
      <c r="C879" s="57" t="s">
        <v>376</v>
      </c>
      <c r="D879" s="58">
        <f t="shared" si="90"/>
        <v>0</v>
      </c>
      <c r="E879" s="58">
        <f t="shared" si="91"/>
        <v>0</v>
      </c>
      <c r="F879" s="58" t="str">
        <f t="shared" ref="F879:F906" si="93">IF(OR(B879=1,B879=3,B879=5,B879=7,B879=9000),E879-D879,IF(OR(B879=2,B879=4,B879=6,B879=8,B879=9001),-(E879-D879),""))</f>
        <v/>
      </c>
    </row>
    <row r="880" spans="1:6" x14ac:dyDescent="0.2">
      <c r="A880" s="57" t="str">
        <f t="shared" si="92"/>
        <v>826</v>
      </c>
      <c r="B880" s="68">
        <v>8260</v>
      </c>
      <c r="C880" s="57" t="s">
        <v>1017</v>
      </c>
      <c r="D880" s="58">
        <f t="shared" si="90"/>
        <v>0</v>
      </c>
      <c r="E880" s="58">
        <f t="shared" si="91"/>
        <v>0</v>
      </c>
      <c r="F880" s="58" t="str">
        <f t="shared" si="93"/>
        <v/>
      </c>
    </row>
    <row r="881" spans="1:6" x14ac:dyDescent="0.2">
      <c r="A881" s="57" t="str">
        <f t="shared" si="92"/>
        <v>82</v>
      </c>
      <c r="B881" s="68">
        <v>829</v>
      </c>
      <c r="C881" s="57" t="s">
        <v>998</v>
      </c>
      <c r="D881" s="58">
        <f t="shared" si="90"/>
        <v>0</v>
      </c>
      <c r="E881" s="58">
        <f t="shared" si="91"/>
        <v>0</v>
      </c>
      <c r="F881" s="58" t="str">
        <f t="shared" si="93"/>
        <v/>
      </c>
    </row>
    <row r="882" spans="1:6" x14ac:dyDescent="0.2">
      <c r="A882" s="57" t="str">
        <f t="shared" si="92"/>
        <v>829</v>
      </c>
      <c r="B882" s="68">
        <v>8290</v>
      </c>
      <c r="C882" s="57" t="s">
        <v>1018</v>
      </c>
      <c r="D882" s="58">
        <f t="shared" si="90"/>
        <v>0</v>
      </c>
      <c r="E882" s="58">
        <f t="shared" si="91"/>
        <v>0</v>
      </c>
      <c r="F882" s="58" t="str">
        <f t="shared" si="93"/>
        <v/>
      </c>
    </row>
    <row r="883" spans="1:6" x14ac:dyDescent="0.2">
      <c r="A883" s="57" t="str">
        <f t="shared" si="92"/>
        <v>8</v>
      </c>
      <c r="B883" s="68">
        <v>85</v>
      </c>
      <c r="C883" s="57" t="s">
        <v>1019</v>
      </c>
      <c r="D883" s="58">
        <f t="shared" si="90"/>
        <v>0</v>
      </c>
      <c r="E883" s="58">
        <f t="shared" si="91"/>
        <v>0</v>
      </c>
      <c r="F883" s="58" t="str">
        <f t="shared" si="93"/>
        <v/>
      </c>
    </row>
    <row r="884" spans="1:6" x14ac:dyDescent="0.2">
      <c r="A884" s="57" t="str">
        <f t="shared" si="92"/>
        <v>85</v>
      </c>
      <c r="B884" s="68">
        <v>850</v>
      </c>
      <c r="C884" s="57" t="s">
        <v>373</v>
      </c>
      <c r="D884" s="58">
        <f t="shared" si="90"/>
        <v>0</v>
      </c>
      <c r="E884" s="58">
        <f t="shared" si="91"/>
        <v>0</v>
      </c>
      <c r="F884" s="58" t="str">
        <f t="shared" si="93"/>
        <v/>
      </c>
    </row>
    <row r="885" spans="1:6" x14ac:dyDescent="0.2">
      <c r="A885" s="57" t="str">
        <f t="shared" si="92"/>
        <v>850</v>
      </c>
      <c r="B885" s="68">
        <v>8500</v>
      </c>
      <c r="C885" s="57" t="s">
        <v>831</v>
      </c>
      <c r="D885" s="58">
        <f t="shared" si="90"/>
        <v>0</v>
      </c>
      <c r="E885" s="58">
        <f t="shared" si="91"/>
        <v>0</v>
      </c>
      <c r="F885" s="58" t="str">
        <f t="shared" si="93"/>
        <v/>
      </c>
    </row>
    <row r="886" spans="1:6" x14ac:dyDescent="0.2">
      <c r="A886" s="57" t="str">
        <f t="shared" si="92"/>
        <v>85</v>
      </c>
      <c r="B886" s="68">
        <v>854</v>
      </c>
      <c r="C886" s="57" t="s">
        <v>375</v>
      </c>
      <c r="D886" s="58">
        <f t="shared" si="90"/>
        <v>0</v>
      </c>
      <c r="E886" s="58">
        <f t="shared" si="91"/>
        <v>0</v>
      </c>
      <c r="F886" s="58" t="str">
        <f t="shared" si="93"/>
        <v/>
      </c>
    </row>
    <row r="887" spans="1:6" x14ac:dyDescent="0.2">
      <c r="A887" s="57" t="str">
        <f t="shared" si="92"/>
        <v>854</v>
      </c>
      <c r="B887" s="68">
        <v>8540</v>
      </c>
      <c r="C887" s="57" t="s">
        <v>1020</v>
      </c>
      <c r="D887" s="58">
        <f t="shared" si="90"/>
        <v>0</v>
      </c>
      <c r="E887" s="58">
        <f t="shared" si="91"/>
        <v>0</v>
      </c>
      <c r="F887" s="58" t="str">
        <f t="shared" si="93"/>
        <v/>
      </c>
    </row>
    <row r="888" spans="1:6" x14ac:dyDescent="0.2">
      <c r="A888" s="57" t="str">
        <f t="shared" si="92"/>
        <v>85</v>
      </c>
      <c r="B888" s="68">
        <v>856</v>
      </c>
      <c r="C888" s="57" t="s">
        <v>376</v>
      </c>
      <c r="D888" s="58">
        <f t="shared" si="90"/>
        <v>0</v>
      </c>
      <c r="E888" s="58">
        <f t="shared" si="91"/>
        <v>0</v>
      </c>
      <c r="F888" s="58" t="str">
        <f t="shared" si="93"/>
        <v/>
      </c>
    </row>
    <row r="889" spans="1:6" x14ac:dyDescent="0.2">
      <c r="A889" s="57" t="str">
        <f t="shared" si="92"/>
        <v>856</v>
      </c>
      <c r="B889" s="68">
        <v>8560</v>
      </c>
      <c r="C889" s="57" t="s">
        <v>832</v>
      </c>
      <c r="D889" s="58">
        <f t="shared" si="90"/>
        <v>0</v>
      </c>
      <c r="E889" s="58">
        <f t="shared" si="91"/>
        <v>0</v>
      </c>
      <c r="F889" s="58" t="str">
        <f t="shared" si="93"/>
        <v/>
      </c>
    </row>
    <row r="890" spans="1:6" x14ac:dyDescent="0.2">
      <c r="A890" s="57" t="str">
        <f t="shared" si="92"/>
        <v>85</v>
      </c>
      <c r="B890" s="68">
        <v>859</v>
      </c>
      <c r="C890" s="57" t="s">
        <v>998</v>
      </c>
      <c r="D890" s="58">
        <f t="shared" si="90"/>
        <v>0</v>
      </c>
      <c r="E890" s="58">
        <f t="shared" si="91"/>
        <v>0</v>
      </c>
      <c r="F890" s="58" t="str">
        <f t="shared" si="93"/>
        <v/>
      </c>
    </row>
    <row r="891" spans="1:6" x14ac:dyDescent="0.2">
      <c r="A891" s="57" t="str">
        <f t="shared" si="92"/>
        <v>859</v>
      </c>
      <c r="B891" s="68">
        <v>8590</v>
      </c>
      <c r="C891" s="57" t="s">
        <v>1021</v>
      </c>
      <c r="D891" s="58">
        <f t="shared" si="90"/>
        <v>0</v>
      </c>
      <c r="E891" s="58">
        <f t="shared" si="91"/>
        <v>0</v>
      </c>
      <c r="F891" s="58" t="str">
        <f t="shared" si="93"/>
        <v/>
      </c>
    </row>
    <row r="892" spans="1:6" x14ac:dyDescent="0.2">
      <c r="A892" s="57" t="str">
        <f t="shared" si="92"/>
        <v>8</v>
      </c>
      <c r="B892" s="68">
        <v>87</v>
      </c>
      <c r="C892" s="57" t="s">
        <v>1022</v>
      </c>
      <c r="D892" s="58">
        <f t="shared" si="90"/>
        <v>0</v>
      </c>
      <c r="E892" s="58">
        <f t="shared" si="91"/>
        <v>0</v>
      </c>
      <c r="F892" s="58" t="str">
        <f t="shared" si="93"/>
        <v/>
      </c>
    </row>
    <row r="893" spans="1:6" x14ac:dyDescent="0.2">
      <c r="A893" s="57" t="str">
        <f t="shared" si="92"/>
        <v>87</v>
      </c>
      <c r="B893" s="68">
        <v>870</v>
      </c>
      <c r="C893" s="57" t="s">
        <v>373</v>
      </c>
      <c r="D893" s="58">
        <f t="shared" si="90"/>
        <v>0</v>
      </c>
      <c r="E893" s="58">
        <f t="shared" si="91"/>
        <v>0</v>
      </c>
      <c r="F893" s="58" t="str">
        <f t="shared" si="93"/>
        <v/>
      </c>
    </row>
    <row r="894" spans="1:6" x14ac:dyDescent="0.2">
      <c r="A894" s="57" t="str">
        <f t="shared" si="92"/>
        <v>870</v>
      </c>
      <c r="B894" s="68">
        <v>8700</v>
      </c>
      <c r="C894" s="57" t="s">
        <v>387</v>
      </c>
      <c r="D894" s="58">
        <f t="shared" si="90"/>
        <v>0</v>
      </c>
      <c r="E894" s="58">
        <f t="shared" si="91"/>
        <v>0</v>
      </c>
      <c r="F894" s="58" t="str">
        <f t="shared" si="93"/>
        <v/>
      </c>
    </row>
    <row r="895" spans="1:6" x14ac:dyDescent="0.2">
      <c r="A895" s="57" t="str">
        <f t="shared" si="92"/>
        <v>87</v>
      </c>
      <c r="B895" s="68">
        <v>874</v>
      </c>
      <c r="C895" s="57" t="s">
        <v>375</v>
      </c>
      <c r="D895" s="58">
        <f t="shared" si="90"/>
        <v>0</v>
      </c>
      <c r="E895" s="58">
        <f t="shared" si="91"/>
        <v>0</v>
      </c>
      <c r="F895" s="58" t="str">
        <f t="shared" si="93"/>
        <v/>
      </c>
    </row>
    <row r="896" spans="1:6" x14ac:dyDescent="0.2">
      <c r="A896" s="57" t="str">
        <f t="shared" si="92"/>
        <v>874</v>
      </c>
      <c r="B896" s="68">
        <v>8740</v>
      </c>
      <c r="C896" s="57" t="s">
        <v>903</v>
      </c>
      <c r="D896" s="58">
        <f t="shared" si="90"/>
        <v>0</v>
      </c>
      <c r="E896" s="58">
        <f t="shared" si="91"/>
        <v>0</v>
      </c>
      <c r="F896" s="58" t="str">
        <f t="shared" si="93"/>
        <v/>
      </c>
    </row>
    <row r="897" spans="1:6" x14ac:dyDescent="0.2">
      <c r="A897" s="57" t="str">
        <f t="shared" si="92"/>
        <v>87</v>
      </c>
      <c r="B897" s="68">
        <v>876</v>
      </c>
      <c r="C897" s="57" t="s">
        <v>376</v>
      </c>
      <c r="D897" s="58">
        <f t="shared" si="90"/>
        <v>0</v>
      </c>
      <c r="E897" s="58">
        <f t="shared" si="91"/>
        <v>0</v>
      </c>
      <c r="F897" s="58" t="str">
        <f t="shared" si="93"/>
        <v/>
      </c>
    </row>
    <row r="898" spans="1:6" x14ac:dyDescent="0.2">
      <c r="A898" s="57" t="str">
        <f t="shared" si="92"/>
        <v>876</v>
      </c>
      <c r="B898" s="68">
        <v>8760</v>
      </c>
      <c r="C898" s="57" t="s">
        <v>388</v>
      </c>
      <c r="D898" s="58">
        <f t="shared" si="90"/>
        <v>0</v>
      </c>
      <c r="E898" s="58">
        <f t="shared" si="91"/>
        <v>0</v>
      </c>
      <c r="F898" s="58" t="str">
        <f t="shared" si="93"/>
        <v/>
      </c>
    </row>
    <row r="899" spans="1:6" x14ac:dyDescent="0.2">
      <c r="A899" s="57" t="str">
        <f t="shared" si="92"/>
        <v>87</v>
      </c>
      <c r="B899" s="68">
        <v>879</v>
      </c>
      <c r="C899" s="57" t="s">
        <v>998</v>
      </c>
      <c r="D899" s="58">
        <f t="shared" si="90"/>
        <v>0</v>
      </c>
      <c r="E899" s="58">
        <f t="shared" si="91"/>
        <v>0</v>
      </c>
      <c r="F899" s="58" t="str">
        <f t="shared" si="93"/>
        <v/>
      </c>
    </row>
    <row r="900" spans="1:6" x14ac:dyDescent="0.2">
      <c r="A900" s="57" t="str">
        <f t="shared" si="92"/>
        <v>879</v>
      </c>
      <c r="B900" s="68">
        <v>8790</v>
      </c>
      <c r="C900" s="57" t="s">
        <v>1023</v>
      </c>
      <c r="D900" s="58">
        <f t="shared" si="90"/>
        <v>0</v>
      </c>
      <c r="E900" s="58">
        <f t="shared" si="91"/>
        <v>0</v>
      </c>
      <c r="F900" s="58" t="str">
        <f t="shared" si="93"/>
        <v/>
      </c>
    </row>
    <row r="901" spans="1:6" x14ac:dyDescent="0.2">
      <c r="A901" s="57" t="str">
        <f t="shared" si="92"/>
        <v>8</v>
      </c>
      <c r="B901" s="68">
        <v>89</v>
      </c>
      <c r="C901" s="57" t="s">
        <v>384</v>
      </c>
      <c r="D901" s="58">
        <f t="shared" si="90"/>
        <v>0</v>
      </c>
      <c r="E901" s="58">
        <f t="shared" si="91"/>
        <v>0</v>
      </c>
      <c r="F901" s="58" t="str">
        <f t="shared" si="93"/>
        <v/>
      </c>
    </row>
    <row r="902" spans="1:6" x14ac:dyDescent="0.2">
      <c r="A902" s="57" t="str">
        <f t="shared" si="92"/>
        <v>89</v>
      </c>
      <c r="B902" s="68">
        <v>899</v>
      </c>
      <c r="C902" s="57" t="s">
        <v>1024</v>
      </c>
      <c r="D902" s="58">
        <f t="shared" si="90"/>
        <v>0</v>
      </c>
      <c r="E902" s="58">
        <f t="shared" si="91"/>
        <v>0</v>
      </c>
      <c r="F902" s="58" t="str">
        <f t="shared" si="93"/>
        <v/>
      </c>
    </row>
    <row r="903" spans="1:6" x14ac:dyDescent="0.2">
      <c r="A903" s="57" t="str">
        <f t="shared" si="92"/>
        <v>899</v>
      </c>
      <c r="B903" s="68">
        <v>8990</v>
      </c>
      <c r="C903" s="57" t="s">
        <v>1025</v>
      </c>
      <c r="D903" s="58">
        <f t="shared" si="90"/>
        <v>0</v>
      </c>
      <c r="E903" s="58">
        <f t="shared" si="91"/>
        <v>0</v>
      </c>
      <c r="F903" s="58" t="str">
        <f t="shared" si="93"/>
        <v/>
      </c>
    </row>
    <row r="904" spans="1:6" x14ac:dyDescent="0.2">
      <c r="A904" s="57" t="str">
        <f t="shared" si="92"/>
        <v/>
      </c>
      <c r="B904" s="68">
        <v>9</v>
      </c>
      <c r="C904" s="57" t="s">
        <v>464</v>
      </c>
      <c r="D904" s="58">
        <f t="shared" si="90"/>
        <v>0</v>
      </c>
      <c r="E904" s="58">
        <f t="shared" si="91"/>
        <v>0</v>
      </c>
      <c r="F904" s="58" t="str">
        <f t="shared" si="93"/>
        <v/>
      </c>
    </row>
    <row r="905" spans="1:6" x14ac:dyDescent="0.2">
      <c r="A905" s="57" t="str">
        <f t="shared" si="92"/>
        <v>9</v>
      </c>
      <c r="B905" s="68">
        <v>90</v>
      </c>
      <c r="C905" s="57" t="s">
        <v>264</v>
      </c>
      <c r="D905" s="58">
        <f t="shared" ref="D905" si="94">IF(LEN(B905)&lt;4,SUMIF(SgNr,$B905,SgAnfBestand),SUMIF(DeKontoNr,B905,DeAnfBestand))</f>
        <v>0</v>
      </c>
      <c r="E905" s="58">
        <f t="shared" ref="E905" si="95">IF(LEN(B905)&lt;4,SUMIF(SgNr,$B905,SgEndBestand),IF(B905&lt;3000,D905+SUMIF(DeKontoNr,B905,DeBuchBetrag),SUMIF(DeKontoNr,B905,DeBuchBetrag)))</f>
        <v>0</v>
      </c>
      <c r="F905" s="58" t="str">
        <f t="shared" ref="F905" si="96">IF(OR(B905=1,B905=3,B905=5,B905=7,B905=9000),E905-D905,IF(OR(B905=2,B905=4,B905=6,B905=8,B905=9001),-(E905-D905),""))</f>
        <v/>
      </c>
    </row>
    <row r="906" spans="1:6" x14ac:dyDescent="0.2">
      <c r="A906" s="57" t="str">
        <f t="shared" si="92"/>
        <v>90</v>
      </c>
      <c r="B906" s="68">
        <v>900</v>
      </c>
      <c r="C906" s="57" t="s">
        <v>777</v>
      </c>
      <c r="D906" s="58">
        <f t="shared" si="90"/>
        <v>0</v>
      </c>
      <c r="E906" s="58">
        <f t="shared" si="91"/>
        <v>0</v>
      </c>
      <c r="F906" s="58" t="str">
        <f t="shared" si="93"/>
        <v/>
      </c>
    </row>
    <row r="907" spans="1:6" x14ac:dyDescent="0.2">
      <c r="A907" s="57" t="str">
        <f t="shared" si="92"/>
        <v>900</v>
      </c>
      <c r="B907" s="68">
        <v>9000</v>
      </c>
      <c r="C907" s="57" t="s">
        <v>265</v>
      </c>
      <c r="D907" s="58">
        <f t="shared" si="90"/>
        <v>0</v>
      </c>
      <c r="E907" s="58">
        <f t="shared" si="91"/>
        <v>0</v>
      </c>
      <c r="F907" s="58">
        <f t="shared" ref="F907:F908" si="97">IF(OR(B907=1,B907=3,B907=5,B907=7,B907=9000),E907-D907,IF(OR(B907=2,B907=4,B907=6,B907=8,B907=9001),-(E907-D907),""))</f>
        <v>0</v>
      </c>
    </row>
    <row r="908" spans="1:6" x14ac:dyDescent="0.2">
      <c r="A908" s="57" t="str">
        <f t="shared" si="92"/>
        <v>900</v>
      </c>
      <c r="B908" s="68">
        <v>9001</v>
      </c>
      <c r="C908" s="57" t="s">
        <v>266</v>
      </c>
      <c r="D908" s="58">
        <f t="shared" si="90"/>
        <v>0</v>
      </c>
      <c r="E908" s="58">
        <f t="shared" si="91"/>
        <v>0</v>
      </c>
      <c r="F908" s="58">
        <f t="shared" si="97"/>
        <v>0</v>
      </c>
    </row>
  </sheetData>
  <conditionalFormatting sqref="D7:F305 D307:F358 D487:F490 D492:F537 D540:F724 D726:F908">
    <cfRule type="expression" dxfId="7" priority="10">
      <formula>LEN($B7)&lt;4</formula>
    </cfRule>
  </conditionalFormatting>
  <conditionalFormatting sqref="D306:F306">
    <cfRule type="expression" dxfId="6" priority="9">
      <formula>LEN($B306)&lt;4</formula>
    </cfRule>
  </conditionalFormatting>
  <conditionalFormatting sqref="D359:F359">
    <cfRule type="expression" dxfId="5" priority="7">
      <formula>LEN($B359)&lt;4</formula>
    </cfRule>
  </conditionalFormatting>
  <conditionalFormatting sqref="D360:F485">
    <cfRule type="expression" dxfId="4" priority="1">
      <formula>LEN($B360)&lt;4</formula>
    </cfRule>
  </conditionalFormatting>
  <conditionalFormatting sqref="D486:F486">
    <cfRule type="expression" dxfId="3" priority="4">
      <formula>LEN($B486)&lt;4</formula>
    </cfRule>
  </conditionalFormatting>
  <conditionalFormatting sqref="D491:F491">
    <cfRule type="expression" dxfId="2" priority="8">
      <formula>LEN($B491)&lt;4</formula>
    </cfRule>
  </conditionalFormatting>
  <conditionalFormatting sqref="D538:F539">
    <cfRule type="expression" dxfId="1" priority="3">
      <formula>LEN($B538)&lt;4</formula>
    </cfRule>
  </conditionalFormatting>
  <conditionalFormatting sqref="D725:F725">
    <cfRule type="expression" dxfId="0" priority="2">
      <formula>LEN($B725)&lt;4</formula>
    </cfRule>
  </conditionalFormatting>
  <pageMargins left="0.70866141732283472" right="0.31496062992125984" top="0.59055118110236227" bottom="0.59055118110236227" header="0.31496062992125984" footer="0.31496062992125984"/>
  <pageSetup paperSize="9" scale="74" fitToHeight="0" orientation="portrait" horizontalDpi="4294967294" r:id="rId1"/>
  <headerFooter>
    <oddFooter>&amp;L&amp;8&amp;F&amp;R&amp;8Seite &amp;P von &amp;N  /  01.05.2024/GF</oddFooter>
  </headerFooter>
  <legacyDrawing r:id="rId2"/>
</worksheet>
</file>

<file path=docMetadata/LabelInfo.xml><?xml version="1.0" encoding="utf-8"?>
<clbl:labelList xmlns:clbl="http://schemas.microsoft.com/office/2020/mipLabelMetadata">
  <clbl:label id="{ab6d1c10-a186-47ab-af91-cdbff51004f3}" enabled="1" method="Standard" siteId="{a020d0ae-094a-4d44-b66c-ac3fe8e90c5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15</vt:i4>
      </vt:variant>
    </vt:vector>
  </HeadingPairs>
  <TitlesOfParts>
    <vt:vector size="20" baseType="lpstr">
      <vt:lpstr>Dateneingabe</vt:lpstr>
      <vt:lpstr>Geldflussrechnung</vt:lpstr>
      <vt:lpstr>Geldflussrechnung_Details</vt:lpstr>
      <vt:lpstr>Zuordnung der Sachgruppen</vt:lpstr>
      <vt:lpstr>Sachgruppen_1-4-stellig</vt:lpstr>
      <vt:lpstr>DeAnfBestand</vt:lpstr>
      <vt:lpstr>DeBuchBetrag</vt:lpstr>
      <vt:lpstr>DeBuchSaldo</vt:lpstr>
      <vt:lpstr>DeKontoNr</vt:lpstr>
      <vt:lpstr>DeSHKonto</vt:lpstr>
      <vt:lpstr>'Sachgruppen_1-4-stellig'!Druckbereich</vt:lpstr>
      <vt:lpstr>Dateneingabe!Drucktitel</vt:lpstr>
      <vt:lpstr>Geldflussrechnung_Details!Drucktitel</vt:lpstr>
      <vt:lpstr>'Sachgruppen_1-4-stellig'!Drucktitel</vt:lpstr>
      <vt:lpstr>'Zuordnung der Sachgruppen'!Drucktitel</vt:lpstr>
      <vt:lpstr>Sachgruppen</vt:lpstr>
      <vt:lpstr>SgAnfBestand</vt:lpstr>
      <vt:lpstr>SgEndBestand</vt:lpstr>
      <vt:lpstr>SgNr</vt:lpstr>
      <vt:lpstr>SgSachgruppe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b102pmr</dc:creator>
  <cp:lastModifiedBy>Manuela Vogler</cp:lastModifiedBy>
  <cp:lastPrinted>2023-03-28T08:21:27Z</cp:lastPrinted>
  <dcterms:created xsi:type="dcterms:W3CDTF">2009-11-10T15:30:15Z</dcterms:created>
  <dcterms:modified xsi:type="dcterms:W3CDTF">2024-05-13T06:54:54Z</dcterms:modified>
</cp:coreProperties>
</file>