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b188hho\Desktop\"/>
    </mc:Choice>
  </mc:AlternateContent>
  <bookViews>
    <workbookView xWindow="0" yWindow="0" windowWidth="28800" windowHeight="12300" activeTab="1"/>
  </bookViews>
  <sheets>
    <sheet name="Erläuterung" sheetId="5" r:id="rId1"/>
    <sheet name="Pflege Stellenplan-IST" sheetId="1" r:id="rId2"/>
    <sheet name="Stellenplan SOLL" sheetId="7" r:id="rId3"/>
    <sheet name="Info Bezirksrat" sheetId="6" r:id="rId4"/>
  </sheets>
  <definedNames>
    <definedName name="_xlnm.Print_Area" localSheetId="0">Erläuterung!$A$1:$B$71</definedName>
    <definedName name="_xlnm.Print_Area" localSheetId="3">'Info Bezirksrat'!$A$1:$K$42</definedName>
    <definedName name="_xlnm.Print_Area" localSheetId="1">'Pflege Stellenplan-IST'!$A$1:$K$41</definedName>
    <definedName name="_xlnm.Print_Area" localSheetId="2">'Stellenplan SOLL'!$A$2:$N$53</definedName>
  </definedNames>
  <calcPr calcId="162913"/>
</workbook>
</file>

<file path=xl/calcChain.xml><?xml version="1.0" encoding="utf-8"?>
<calcChain xmlns="http://schemas.openxmlformats.org/spreadsheetml/2006/main">
  <c r="N36" i="7" l="1"/>
  <c r="N25" i="7"/>
  <c r="H8" i="7"/>
  <c r="N24" i="7"/>
  <c r="N20" i="7"/>
  <c r="N19" i="7"/>
  <c r="N18" i="7"/>
  <c r="N17" i="7"/>
  <c r="N16" i="7"/>
  <c r="N15" i="7"/>
  <c r="N14" i="7"/>
  <c r="N13" i="7"/>
  <c r="N12" i="7"/>
  <c r="N11" i="7"/>
  <c r="N10" i="7"/>
  <c r="N41" i="7"/>
  <c r="N45" i="7"/>
  <c r="J41" i="7"/>
  <c r="E4" i="7"/>
  <c r="F33" i="6"/>
  <c r="N28" i="7"/>
  <c r="N26" i="7"/>
  <c r="H26" i="7"/>
  <c r="H25" i="7"/>
  <c r="J27" i="7"/>
  <c r="N40" i="7"/>
  <c r="J40" i="7"/>
  <c r="J36" i="7"/>
  <c r="J28" i="7"/>
  <c r="H24" i="7"/>
  <c r="N21" i="7"/>
  <c r="I21" i="7"/>
  <c r="I20" i="7"/>
  <c r="I19" i="7"/>
  <c r="I18" i="7"/>
  <c r="I17" i="7"/>
  <c r="I16" i="7"/>
  <c r="I15" i="7"/>
  <c r="I14" i="7"/>
  <c r="I13" i="7"/>
  <c r="I12" i="7"/>
  <c r="I11" i="7"/>
  <c r="I10" i="7"/>
  <c r="H26" i="1"/>
  <c r="F39" i="1" s="1"/>
  <c r="H28" i="1"/>
  <c r="H29" i="1"/>
  <c r="H30" i="1"/>
  <c r="K28" i="1"/>
  <c r="K31" i="1"/>
  <c r="K29" i="1"/>
  <c r="K30" i="1"/>
  <c r="K26" i="1"/>
  <c r="K32" i="1" s="1"/>
  <c r="J31" i="1"/>
  <c r="N42" i="7"/>
  <c r="G31" i="1"/>
  <c r="J42" i="7"/>
  <c r="J45" i="7"/>
  <c r="N27" i="7"/>
  <c r="N34" i="7"/>
  <c r="N32" i="7"/>
  <c r="N33" i="7"/>
  <c r="N37" i="7"/>
  <c r="N39" i="7"/>
  <c r="J34" i="7"/>
  <c r="J32" i="7"/>
  <c r="J33" i="7"/>
  <c r="J37" i="7"/>
  <c r="J39" i="7"/>
  <c r="N43" i="7"/>
  <c r="J43" i="7"/>
  <c r="D52" i="7"/>
  <c r="G52" i="7"/>
  <c r="D50" i="7"/>
  <c r="G50" i="7"/>
  <c r="H31" i="1"/>
  <c r="J50" i="7"/>
  <c r="M50" i="7"/>
  <c r="J52" i="7"/>
  <c r="M52" i="7"/>
  <c r="J53" i="7"/>
  <c r="J51" i="7"/>
  <c r="M51" i="7"/>
  <c r="D51" i="7"/>
  <c r="G51" i="7"/>
  <c r="D53" i="7"/>
  <c r="F38" i="1" l="1"/>
  <c r="H32" i="1"/>
  <c r="F40" i="1"/>
  <c r="K39" i="1"/>
  <c r="M53" i="7"/>
  <c r="K40" i="1"/>
  <c r="K38" i="1"/>
  <c r="H38" i="1" l="1"/>
  <c r="H39" i="1"/>
  <c r="H40" i="1"/>
  <c r="G53" i="7"/>
</calcChain>
</file>

<file path=xl/sharedStrings.xml><?xml version="1.0" encoding="utf-8"?>
<sst xmlns="http://schemas.openxmlformats.org/spreadsheetml/2006/main" count="208" uniqueCount="190">
  <si>
    <t xml:space="preserve"> I.  </t>
  </si>
  <si>
    <t>Stichtag</t>
  </si>
  <si>
    <t>B)</t>
  </si>
  <si>
    <t>Pflegepersonal</t>
  </si>
  <si>
    <t>a)</t>
  </si>
  <si>
    <t>Pflegedienstleitung</t>
  </si>
  <si>
    <t>b)</t>
  </si>
  <si>
    <t>c)</t>
  </si>
  <si>
    <t>d)</t>
  </si>
  <si>
    <t>e)</t>
  </si>
  <si>
    <t>f)</t>
  </si>
  <si>
    <t>C)</t>
  </si>
  <si>
    <t>bis 20 Min.</t>
  </si>
  <si>
    <t>21-40 Min.</t>
  </si>
  <si>
    <t>41-60 Min.</t>
  </si>
  <si>
    <t>61-80 Min.</t>
  </si>
  <si>
    <t>81-100 Min.</t>
  </si>
  <si>
    <t>101-120 Min.</t>
  </si>
  <si>
    <t>121-140 Min.</t>
  </si>
  <si>
    <t>141-160 Min.</t>
  </si>
  <si>
    <t>161-180 Min.</t>
  </si>
  <si>
    <t>181-200 Min.</t>
  </si>
  <si>
    <t>201-220 Min.</t>
  </si>
  <si>
    <t>Pflegebedarfsstufe 1 - a</t>
  </si>
  <si>
    <t>Pflegebedarfsstufen:</t>
  </si>
  <si>
    <t>Pflegebedarf Minuten/Tag</t>
  </si>
  <si>
    <t>Pflegebedarfsstufe 3 - c</t>
  </si>
  <si>
    <t>Pflegebedarfsstufe 4 - d</t>
  </si>
  <si>
    <t>Pflegebedarfsstufe 5 - e</t>
  </si>
  <si>
    <t>Pflegebedarfsstufe 6 - f</t>
  </si>
  <si>
    <t>Pflegebedarfsstufe 7 - g</t>
  </si>
  <si>
    <t>Pflegebedarfsstufe 8 - h</t>
  </si>
  <si>
    <t>Pflegebedarfsstufe 9 - i</t>
  </si>
  <si>
    <t>Pflegebedarfsstufe 10 - j</t>
  </si>
  <si>
    <t>Pflegebedarfsstufe 2 - b</t>
  </si>
  <si>
    <t>Pflegebedarfsstufe 11 - k</t>
  </si>
  <si>
    <t>IST-Stellenplan Pflege und Betreuung stationärer Langzeitbereich (Pflegewohnungen, Alters- und Pflegeheime, Pflegeheime)</t>
  </si>
  <si>
    <t>Pflege-               minuten im Schnitt/Tag</t>
  </si>
  <si>
    <t xml:space="preserve">II. </t>
  </si>
  <si>
    <t>A)</t>
  </si>
  <si>
    <t>Total KVG-pflichtiger Leistungen in Minuten / Jahr</t>
  </si>
  <si>
    <t>Gesamtpflegeaufwand KVG-pflichtiger Leistungen in Minuten</t>
  </si>
  <si>
    <t>Jahresarbeitszeit in Stunden</t>
  </si>
  <si>
    <t xml:space="preserve">Plus nicht produktive Zeiten in Min. des reinen Pflegeaufwandes KVG-pflichtiger Leistungen: </t>
  </si>
  <si>
    <t>Plus nicht KVG-pflichtige Betreuungsleistungen durch Pflegepersonal</t>
  </si>
  <si>
    <t>Total BewohnerInnen mit Pflegebedarf</t>
  </si>
  <si>
    <t>Zwischensumme in Stellen</t>
  </si>
  <si>
    <t>Gesamtaufwand Pflege und Betreuung in Minuten</t>
  </si>
  <si>
    <t>Mindeststellenplan</t>
  </si>
  <si>
    <t>Diplomiertes Pflegepersonal</t>
  </si>
  <si>
    <t>Hilfspersonal</t>
  </si>
  <si>
    <t>Berechnung Gesamtpflegebedarf in Minuten im Jahr</t>
  </si>
  <si>
    <t>Berechnung Stellenplan</t>
  </si>
  <si>
    <t>Name und Adresse der Institution:</t>
  </si>
  <si>
    <t>Stichtag:</t>
  </si>
  <si>
    <t>Pflegebedarfsstufe 12 - la</t>
  </si>
  <si>
    <t xml:space="preserve"> 221-240 Min. </t>
  </si>
  <si>
    <t>Total Min. all dieser Bew. am Stichtag:</t>
  </si>
  <si>
    <t>Gesetzliche Grundlagen</t>
  </si>
  <si>
    <t xml:space="preserve">Der Personalbedarf wird im Verhältnis zum Pflege- und Betreuungsbedarf der Bewohnerinnen und Bewohner auf der Grundlage des zwölfstufigen Systems des KVG-Leistungskataloges mit den Bedarfabklärungsinstrumenten BESA oder RAI berechnet. </t>
  </si>
  <si>
    <t>Erstinstanzliche gesundheitspolizeiliche Aufsicht - Bezirksrat</t>
  </si>
  <si>
    <t xml:space="preserve">a) </t>
  </si>
  <si>
    <t>Formulare</t>
  </si>
  <si>
    <t>Formular 2 - Soll-Stellenplan</t>
  </si>
  <si>
    <t>Formular 3 - ergänzende Informationen z.H. des Bezirksrates</t>
  </si>
  <si>
    <t>Zuschlag Administrative Führung und QM, 0.04 Stellen pro 100% Stellen</t>
  </si>
  <si>
    <t>Auswertung Ist-Soll des Stellenplans: Hier wird dann umgehend ersichtlich wie sich die reale Situation im Vergleich zur Soll-Situation darstellt.</t>
  </si>
  <si>
    <t>Davon Anzahl  Bewohnende mit "herausforderndem Verhalten"</t>
  </si>
  <si>
    <t>(10 Min./Tag)</t>
  </si>
  <si>
    <t>Total Personal</t>
  </si>
  <si>
    <t>Sind seit der letzten Visitation gravierende Vorkommnisse wie schwere Unfälle oder strafbare Handlungen geschehen?</t>
  </si>
  <si>
    <t>Wenn Ja, bitte in Stichworten beschreiben:</t>
  </si>
  <si>
    <t>Prozentuale Verteilung - qualitativer Mindesstellenplan:</t>
  </si>
  <si>
    <t xml:space="preserve">III. </t>
  </si>
  <si>
    <t>von:</t>
  </si>
  <si>
    <t>bis:</t>
  </si>
  <si>
    <t>Anzahl ausgebildetes Personal</t>
  </si>
  <si>
    <t>Fachperson mit Fähig-keitsausweis</t>
  </si>
  <si>
    <t>Tagesdienst:</t>
  </si>
  <si>
    <t>Mitteldienst:</t>
  </si>
  <si>
    <t>Spätdienst:</t>
  </si>
  <si>
    <t>Nachtdienst:</t>
  </si>
  <si>
    <t>Vorkommnisse</t>
  </si>
  <si>
    <t>Datum:</t>
  </si>
  <si>
    <t xml:space="preserve">Name der Institution: </t>
  </si>
  <si>
    <t>Unterschrift Leitung Pflegedienst:</t>
  </si>
  <si>
    <t>Unterschrift Heimleitung:</t>
  </si>
  <si>
    <t>g)</t>
  </si>
  <si>
    <t>h)</t>
  </si>
  <si>
    <t xml:space="preserve"> Anrechnung Stellenplan</t>
  </si>
  <si>
    <t>Anzahl Personen in Ausbildung</t>
  </si>
  <si>
    <t>Zuschlag Ausbildungstätigkeit: pro Lernende 0.10 Stelle</t>
  </si>
  <si>
    <t>Anzahl Auszu-bildende</t>
  </si>
  <si>
    <t>Total Personal in Pflege und Betreuung ohne Auszubildende</t>
  </si>
  <si>
    <t>i)</t>
  </si>
  <si>
    <t>Total Personal in Pflege und Betreuung mit Auszubildenden</t>
  </si>
  <si>
    <t>Anzahl Praktika für Studierende Pflege HF (werden zu 30% im Gesamtstellenplan angerechnet - Stufe EFZ)</t>
  </si>
  <si>
    <t>in % ohne Auszubildende</t>
  </si>
  <si>
    <t>in % mit Auszubildende</t>
  </si>
  <si>
    <t>j)</t>
  </si>
  <si>
    <t>Anzahl anwesende Personen im Nachtdienst:</t>
  </si>
  <si>
    <t>Wurden diese Vorkommnisse dem Bezirksrat gemeldet?</t>
  </si>
  <si>
    <t xml:space="preserve">Leitung Pflegedienst: muss über eine abgeschlossene und schweizerisch anerkannte Diplomausbildung verfügen. </t>
  </si>
  <si>
    <t>g - i)</t>
  </si>
  <si>
    <r>
      <t xml:space="preserve">Betreuungsaufwand Bewohnende </t>
    </r>
    <r>
      <rPr>
        <b/>
        <sz val="10"/>
        <rFont val="Arial"/>
        <family val="2"/>
      </rPr>
      <t>ohne</t>
    </r>
    <r>
      <rPr>
        <sz val="10"/>
        <rFont val="Arial"/>
        <family val="2"/>
      </rPr>
      <t xml:space="preserve"> Pflegebedarf </t>
    </r>
  </si>
  <si>
    <t>mind.:</t>
  </si>
  <si>
    <t>max.:</t>
  </si>
  <si>
    <t>TT.MM.JJJJ</t>
  </si>
  <si>
    <t>Formular 1 und 2 sind miteinander verknüpft und dienen der Berechnung des Mindeststellenplans Pflege und Betreuung. Diese Vorlage kann jederzeit vom Betrieb zur Überprüfung seines aktuellen Stellenplans genutzt werden.</t>
  </si>
  <si>
    <t>Formular 3 ist ein ergänzendes Formular, dass z.H. des Bezirksrats im Rahmen der gesundheitspolizeilichen Aufsicht zusammen mit Formular 1 und 2 unterzeichnet und termingerecht zuzustellen ist (vgl. Einladung durch den Bezirksrat).</t>
  </si>
  <si>
    <t>Fachpersonal mit schweizerischem  Berufsabsshluss auf Stufe Fähigkeitszeugnis (EFZ) oder  gleichwertige schweizerische Anerkennung eines ausländischen Abschlusses. Sowie in Zukunft FaGe und FaBe mit  Berufsprüfung Langzeitpflege (BP) .</t>
  </si>
  <si>
    <t>Hilfspersonal ohne Berufsattest wie z.B. Pflegehelferinnen und -helfer mit SRK Ausweis oder angelernte Personen.</t>
  </si>
  <si>
    <t>Die durchschnittliche Jahresarbeitszeit von 1848 Stunden für eine Vollzeitstelle wurde anhand folgenden Parameter berechnet: 365 Tage im Jahr, minus 104 Tage Sa./So., minus 11 Feiertage (Kanton), minus 20 Ferientage, minus 10 Tage Krankheit/Unfall/Militär- bzw. Zivildienst sind 220 Arbeitstage à 8.4 Stunden Arbeitszeit.</t>
  </si>
  <si>
    <t xml:space="preserve">Pflegefachfrau/-mann DN II und äquivalent erklärte Diplome AKP, PSYKP, KWS, IKP, DNI oder SRK-anerkannter ausländischer Ausbildungsabschluss in Gesundheits- und Krankenpflege     </t>
  </si>
  <si>
    <t xml:space="preserve">Dipl. Pflegefachpersonal HF / FH                                                                                                                                     </t>
  </si>
  <si>
    <t xml:space="preserve">zudem Fachpersonal EFZ mit Berufsprüfung Langzeitpflege (BP)          </t>
  </si>
  <si>
    <t xml:space="preserve">Assistenzpersonal mit Berufsattest oder Fähigkeitsausweis:  </t>
  </si>
  <si>
    <t xml:space="preserve">Assistent/-in Gesundheit und Soziales EBA     </t>
  </si>
  <si>
    <t xml:space="preserve">Pflegeassistent/-in SRK FA </t>
  </si>
  <si>
    <t>zudem Medizinische Praxisassistent/-in</t>
  </si>
  <si>
    <t>Interpretation des berechneten Stellenplans</t>
  </si>
  <si>
    <t>Weitere Informationen für den Bezirksrat: stationärer Langzeitbereich (Pflegewohnungen, Alters- und Pflegeheime, Pflegeheime)</t>
  </si>
  <si>
    <t>Anzahl Lehrverträge Lernende AGS EBA (werden zu 20% im Gesamtstellenplan angerechnet - Stufe EBA)</t>
  </si>
  <si>
    <t xml:space="preserve">Fachpersonal mit eidg. Fähigkeitszeugnis (EFZ):       </t>
  </si>
  <si>
    <t>Pflegende FASRK</t>
  </si>
  <si>
    <r>
      <t xml:space="preserve">Dipl. Altenpfleger/-in </t>
    </r>
    <r>
      <rPr>
        <b/>
        <sz val="10"/>
        <color indexed="8"/>
        <rFont val="Arial"/>
        <family val="2"/>
      </rPr>
      <t>mit</t>
    </r>
    <r>
      <rPr>
        <sz val="10"/>
        <color indexed="8"/>
        <rFont val="Arial"/>
        <family val="2"/>
      </rPr>
      <t xml:space="preserve"> DNI Aquivalenzanerkennung SRK (Bereich Geriatrie und Gerontopsychiatrie)</t>
    </r>
  </si>
  <si>
    <t xml:space="preserve">Hilfspersonal ohne Fähigkeitsausweis, Pflegehelfer/-in SRK                                           </t>
  </si>
  <si>
    <r>
      <t>Anteil Assistenz- und Hilfspersonal am gesamten Personal in Pflege und Betreuung (</t>
    </r>
    <r>
      <rPr>
        <b/>
        <sz val="10"/>
        <rFont val="Arial"/>
        <family val="2"/>
      </rPr>
      <t>max. 50%</t>
    </r>
    <r>
      <rPr>
        <sz val="10"/>
        <rFont val="Arial"/>
        <family val="2"/>
      </rPr>
      <t>)</t>
    </r>
  </si>
  <si>
    <t>SOLL   Stichtag</t>
  </si>
  <si>
    <t>Assistenzper-sonal mit Abschluss, Hilfspersonal</t>
  </si>
  <si>
    <t>Diplomierte Pflegefach-personen</t>
  </si>
  <si>
    <t>Dienstzeiten Pflegepersonal / Anzahl Pflegepersonen im Mittel pro Tag / Schicht</t>
  </si>
  <si>
    <t>Ergänzende Bemerkungen durch das Heim:</t>
  </si>
  <si>
    <t>Ist der Pikettdienst der dipl. Pflegefachpersonen schriftlich geregelt?</t>
  </si>
  <si>
    <r>
      <t>Leistet eine diplomierte Pflegefachperson</t>
    </r>
    <r>
      <rPr>
        <b/>
        <sz val="10"/>
        <color indexed="8"/>
        <rFont val="Arial"/>
        <family val="2"/>
      </rPr>
      <t xml:space="preserve"> Pikettdienst</t>
    </r>
    <r>
      <rPr>
        <sz val="10"/>
        <color indexed="8"/>
        <rFont val="Arial"/>
        <family val="2"/>
      </rPr>
      <t>?</t>
    </r>
  </si>
  <si>
    <r>
      <rPr>
        <sz val="10"/>
        <rFont val="Calibri"/>
        <family val="2"/>
      </rPr>
      <t>«</t>
    </r>
    <r>
      <rPr>
        <sz val="10"/>
        <rFont val="Arial Black"/>
        <family val="2"/>
      </rPr>
      <t>Technische</t>
    </r>
    <r>
      <rPr>
        <sz val="10"/>
        <rFont val="Calibri"/>
        <family val="2"/>
      </rPr>
      <t>»</t>
    </r>
    <r>
      <rPr>
        <sz val="10"/>
        <rFont val="Arial Black"/>
        <family val="2"/>
      </rPr>
      <t xml:space="preserve"> Grundlagen</t>
    </r>
  </si>
  <si>
    <t>Grundlagen zur Berechnung des Mindeststellenplans Pflege und Betreuung</t>
  </si>
  <si>
    <r>
      <t xml:space="preserve">Diese Vorlage stützt sich auf den errechneten Minutenwert für die Pflege der Bewohnerinnen und Bewohner nach Art. 7a Abs. 3 KLV. Weiter wurden 11% Zeitaufwand für </t>
    </r>
    <r>
      <rPr>
        <sz val="10"/>
        <rFont val="Calibri"/>
        <family val="2"/>
      </rPr>
      <t>«</t>
    </r>
    <r>
      <rPr>
        <sz val="10"/>
        <rFont val="Arial"/>
        <family val="2"/>
      </rPr>
      <t>nicht produktive Leistungen</t>
    </r>
    <r>
      <rPr>
        <sz val="10"/>
        <rFont val="Calibri"/>
        <family val="2"/>
      </rPr>
      <t>»</t>
    </r>
    <r>
      <rPr>
        <sz val="10"/>
        <rFont val="Arial"/>
        <family val="2"/>
      </rPr>
      <t xml:space="preserve"> hinzugerechnet.   </t>
    </r>
  </si>
  <si>
    <t>Gestützt auf § 36 des Gesundheitsgesetztes vom 2. April 2007 muss das Heim jederzeit über das der Anzahl sowie der Pflegebedürftigkeit der Bewohnerinnen und Bewohner entsprechende Fachpersonal verfügen. Die Pflege vor Ort muss über 24 Stunden pro Tag gewährleistet sein.</t>
  </si>
  <si>
    <t xml:space="preserve">Formular 1 - Ist-Stellenplan - qualitative Mindestanforderungen an das Personal Pflege und Betreuung: </t>
  </si>
  <si>
    <t>Im ersten Teil wird der Pflegebedarf in Minuten für das gesamte Jahr berechnet. Grundlage dazu sind die am Stichtag Anzahl Bewohnenden in der jeweiligen Pflegebedarfsstufe.</t>
  </si>
  <si>
    <t>Die effektive Berechnung des Mindest-Soll-Stellenplans erfolgt dann automatisch. Darin enthalten sind auch der zeitliche Zuschlag für den Nachtdienst und für ergänzende Aufwände: Erstellen von Arbeitsplänen, Führungsaufgaben gegenüber der Mitarbeitenden, Personalrekrutierung, begleitete Arbeitssituationen sowie Aufgaben im Bereich des Qualitätsmanagements. Auch der Ausbildungsaufwand wird mit 0.10 Stelle pro Auszubildende aufgerechnet.</t>
  </si>
  <si>
    <t>Erläuterung zur Berechnung des Mindeststellenplans Pflege und Betreuung mit Ist-Soll-Vergleich für den stationären Langzeitbereich (Pflegewohnungen, Alters- und Pflegeheime, Pflegeheime)</t>
  </si>
  <si>
    <t>Personen in Ausbildung: Auszubildende werden ebenfalls erfasst und prozentual dem Stellenplan  angerechnet. Studierende Pflege HF werden mit 30% auf der Stufe der Berufsausbildungen angerechnet und nicht auf der Stufe des diplomierten Pflegepersonals, damit bei der Auswertung sofort ersichtlich wird, ob die qualitative Mindestvorgabe von 25%  an ausgebildeten diplomierten Pflegefachpersonen im Gesamtstellenplan erfüllt wird (vgl. gesundheitspolizeiliche Vorgaben). Ausbildungen auf Stufe EFZ und EBA werden jeweils mit 20% in ihrer Berufsgruppe angerechnet.</t>
  </si>
  <si>
    <r>
      <rPr>
        <b/>
        <sz val="10"/>
        <rFont val="Arial"/>
        <family val="2"/>
      </rPr>
      <t>12 - lb</t>
    </r>
    <r>
      <rPr>
        <sz val="10"/>
        <rFont val="Arial"/>
        <family val="2"/>
      </rPr>
      <t xml:space="preserve"> sind </t>
    </r>
    <r>
      <rPr>
        <b/>
        <sz val="10"/>
        <rFont val="Arial"/>
        <family val="2"/>
      </rPr>
      <t>die effektiven Aufwände ab 241 Minuten am Stichtag</t>
    </r>
    <r>
      <rPr>
        <sz val="10"/>
        <rFont val="Arial"/>
        <family val="2"/>
      </rPr>
      <t xml:space="preserve"> aller dazugehörigen Bewohnenden zusammen zu zählen, damit die Stellenplanberechnung unabhängig der Finanzierung realitätsnahe erfolgt. Ergänzend dazu sind die Anzahl Bewohnenden im Zusammenhang mit der Summe des zeitlichen Aufwandes zu deklarieren, da dies für die weitere Berechnungen ebenfalls eine wichtige Angabe ist.</t>
    </r>
  </si>
  <si>
    <t>Mit 15% wird der Teil der nicht KVG pflichtigen Betreuungsleistungen mit einbezogen. Zudem werden 10 Min./Tag pro Bewohnende ohne Pflegebedarf für deren Betreuung hinzu berechnet.</t>
  </si>
  <si>
    <r>
      <t xml:space="preserve">Stellenplan    </t>
    </r>
    <r>
      <rPr>
        <sz val="8"/>
        <color indexed="8"/>
        <rFont val="Arial"/>
        <family val="2"/>
      </rPr>
      <t xml:space="preserve"> </t>
    </r>
    <r>
      <rPr>
        <u/>
        <sz val="8"/>
        <color indexed="8"/>
        <rFont val="Arial"/>
        <family val="2"/>
      </rPr>
      <t>Zahl</t>
    </r>
    <r>
      <rPr>
        <sz val="8"/>
        <color indexed="8"/>
        <rFont val="Arial"/>
        <family val="2"/>
      </rPr>
      <t xml:space="preserve"> in Vollzeit-         äquivalent </t>
    </r>
  </si>
  <si>
    <t>Mittel des vergangenen Jahres:</t>
  </si>
  <si>
    <t>Berechnung Mindeststellenplan Pflege und Betreuung im stationären Langzeitbereich (Pflegewohnungen, Alters- und Pflegeheime, Pflegeheime)</t>
  </si>
  <si>
    <r>
      <rPr>
        <sz val="10"/>
        <color indexed="8"/>
        <rFont val="Wingdings"/>
        <charset val="2"/>
      </rPr>
      <t>è</t>
    </r>
    <r>
      <rPr>
        <i/>
        <sz val="10"/>
        <color indexed="8"/>
        <rFont val="Arial"/>
        <family val="2"/>
      </rPr>
      <t xml:space="preserve">  Praktikant/Praktikantin bei einer Anstellung bis 3 Monaten werden </t>
    </r>
    <r>
      <rPr>
        <b/>
        <i/>
        <sz val="10"/>
        <color indexed="8"/>
        <rFont val="Arial"/>
        <family val="2"/>
      </rPr>
      <t>nicht</t>
    </r>
    <r>
      <rPr>
        <i/>
        <sz val="10"/>
        <color indexed="8"/>
        <rFont val="Arial"/>
        <family val="2"/>
      </rPr>
      <t xml:space="preserve"> mitgezählt</t>
    </r>
  </si>
  <si>
    <t>Diplomiertes Pflegepersonal mit einem schweizerisch anerkannten Diplom oder gleichwertige schweizerische Anerkennung eines ausländischen Abschlusses.</t>
  </si>
  <si>
    <t xml:space="preserve">Personal mit einem Abschluss auf der Berufsatteststufe (EBA) wie Assistentin und Assistent Gesundheit und Soziales, Pflegeassistenz SRK oder gleichwertige schweizerische Anerkennung eines ausländischen Abschlusses. </t>
  </si>
  <si>
    <r>
      <t xml:space="preserve">Zudem sind ergänzend die Anzahl Bewohnenden mit </t>
    </r>
    <r>
      <rPr>
        <sz val="10"/>
        <rFont val="Calibri"/>
        <family val="2"/>
      </rPr>
      <t>«</t>
    </r>
    <r>
      <rPr>
        <sz val="10"/>
        <rFont val="Arial"/>
        <family val="2"/>
      </rPr>
      <t>herausfordernden Verhaltensformen</t>
    </r>
    <r>
      <rPr>
        <sz val="10"/>
        <rFont val="Calibri"/>
        <family val="2"/>
      </rPr>
      <t>»</t>
    </r>
    <r>
      <rPr>
        <sz val="10"/>
        <rFont val="Arial"/>
        <family val="2"/>
      </rPr>
      <t xml:space="preserve"> zu deklarieren, wo einen Mehrbedarf an zeitlichem Aufwand die Folge ist, wie z.B. bei: Umherirren, aggressives oder sozial unangemessenes Verhalten, Rückzug, Wahnvorstellungen usw.(z.B. nach Codierung E bei RAI RUG). Für diese zusätzlich betreuungsintensiven Bewohnenden wird ein Zeitzuschlag berechnet.</t>
    </r>
  </si>
  <si>
    <r>
      <t xml:space="preserve">Das Ergebnis </t>
    </r>
    <r>
      <rPr>
        <b/>
        <sz val="10"/>
        <rFont val="Arial"/>
        <family val="2"/>
      </rPr>
      <t>kann</t>
    </r>
    <r>
      <rPr>
        <sz val="10"/>
        <rFont val="Arial"/>
        <family val="2"/>
      </rPr>
      <t xml:space="preserve"> </t>
    </r>
    <r>
      <rPr>
        <b/>
        <sz val="10"/>
        <rFont val="Arial"/>
        <family val="2"/>
      </rPr>
      <t>nur als Mindeststellenplan</t>
    </r>
    <r>
      <rPr>
        <sz val="10"/>
        <rFont val="Arial"/>
        <family val="2"/>
      </rPr>
      <t xml:space="preserve"> </t>
    </r>
    <r>
      <rPr>
        <b/>
        <sz val="10"/>
        <rFont val="Arial"/>
        <family val="2"/>
      </rPr>
      <t>verstanden</t>
    </r>
    <r>
      <rPr>
        <sz val="10"/>
        <rFont val="Arial"/>
        <family val="2"/>
      </rPr>
      <t xml:space="preserve"> werden, da die Minutenwerte pro Pflegebedarfsstufe als Mittelwert verwendet werden und somit nur als Annäherung an den realen Aufwand zu verstehen ist. Ebenfalls konnten die zunehmende Häufung von Ein- und Austritten und des sich dadurch schnell verändernden Pflegeaufwands sowie die z.T. innert Wochen sehr schwankende Bettenbelegung nicht berücksichtigt werden. Weitere Faktoren, die nicht einbezogen werden konnten, sind z.B. die unterschiedlichen architektonischen Gegebenheiten mit den damit verbundenen langen Wege von und zu Bewohnenden, spezifische konzeptionelle Angebote wie z.B. bei Demenzwohngruppen oder integralen Modelle, der effektive Anteil an Betreuungsleistungen (variiert je nach Betrieb sehr), die notwendige Weiterbildung des Personals, Betriebe mit 5 Ferienwochen für all ihre Mitarbeitenden.                                                                                                                                                  </t>
    </r>
    <r>
      <rPr>
        <b/>
        <sz val="10"/>
        <rFont val="Arial"/>
        <family val="2"/>
      </rPr>
      <t>Speziell bei Pflegewohnungen mit im Durchschnitt zwischen 7-15 Bewohnende</t>
    </r>
    <r>
      <rPr>
        <sz val="10"/>
        <rFont val="Arial"/>
        <family val="2"/>
      </rPr>
      <t xml:space="preserve"> ist, dass mit dieser Berechnungsvorlage die personelle Deckung von drei Arbeitsschichten bzw. über 24 Stunden nicht sichergestellt wird, da die Berechnung des Mindeststellenplans in Abhängigkeit mit den hinterlegten Minutenwerte der ermittelten Pflegebedarfsstufen steht. Die Institutionen sind jedoch verpflichtet, den dafür notwendigen Mehrbedarf an Stellen für die Pflege vor Ort über 24 Stunden sicher zu stellen.</t>
    </r>
  </si>
  <si>
    <r>
      <t xml:space="preserve">Dipl. Altenpfleger/-in </t>
    </r>
    <r>
      <rPr>
        <b/>
        <sz val="10"/>
        <color indexed="8"/>
        <rFont val="Arial"/>
        <family val="2"/>
      </rPr>
      <t>ohne</t>
    </r>
    <r>
      <rPr>
        <sz val="10"/>
        <color indexed="8"/>
        <rFont val="Arial"/>
        <family val="2"/>
      </rPr>
      <t xml:space="preserve"> DNI Aquivalenzanerkennung SRK          </t>
    </r>
  </si>
  <si>
    <t>Anzahl Lehrverträge für Lernende FaGe/FaBe zu EFZ (werden zu 20% im Gesamtstellenplan angerechnet - Stufe EFZ)</t>
  </si>
  <si>
    <r>
      <t xml:space="preserve">Zuschlag Bewohnende mit </t>
    </r>
    <r>
      <rPr>
        <sz val="10"/>
        <rFont val="Calibri"/>
        <family val="2"/>
      </rPr>
      <t>«</t>
    </r>
    <r>
      <rPr>
        <sz val="10"/>
        <rFont val="Arial"/>
        <family val="2"/>
      </rPr>
      <t>herausforderndem Verhalten</t>
    </r>
    <r>
      <rPr>
        <sz val="10"/>
        <rFont val="Calibri"/>
        <family val="2"/>
      </rPr>
      <t>»</t>
    </r>
  </si>
  <si>
    <t>(Zeit-)Zuschlag Nachtdienst 10% von 23:00-06:00 Uhr</t>
  </si>
  <si>
    <t>Anzahl Bewoh-                  nende</t>
  </si>
  <si>
    <t>Anzahl Bew. Stichtag:</t>
  </si>
  <si>
    <t>Differenz zu        IST Stichtag</t>
  </si>
  <si>
    <t>Belegung des vergangenen Jahres:</t>
  </si>
  <si>
    <t>Pflegebedarf im Jahr in Minuten</t>
  </si>
  <si>
    <t>Total Tage Vorjahr</t>
  </si>
  <si>
    <t>Akut- und Übergangspflege</t>
  </si>
  <si>
    <t>Tages-Nachtstrukturen</t>
  </si>
  <si>
    <t>Anzahl Bew. Vorjahr:</t>
  </si>
  <si>
    <r>
      <t xml:space="preserve">Pflegebedarfsstufe 12 - lb  </t>
    </r>
    <r>
      <rPr>
        <i/>
        <sz val="10"/>
        <rFont val="Arial"/>
        <family val="2"/>
      </rPr>
      <t xml:space="preserve"> effektiver Aufwand  aller Bew. mit  </t>
    </r>
    <r>
      <rPr>
        <b/>
        <i/>
        <sz val="10"/>
        <rFont val="Arial"/>
        <family val="2"/>
      </rPr>
      <t>&gt; 241 Min./Stichtag</t>
    </r>
  </si>
  <si>
    <t>Auswertung IST-SOLL Stichtag bzw. Vorjahr</t>
  </si>
  <si>
    <t>SOLL Vorjahr</t>
  </si>
  <si>
    <t>Differenz zu IST Vorjahr</t>
  </si>
  <si>
    <t>Bedeutung des Mindeststellenplans</t>
  </si>
  <si>
    <t>Der Ist-Stellplan wird per Datum des vorgegebenen Stichtages erfasst als auch im Jahresdurchschnitt des Vorjahres.</t>
  </si>
  <si>
    <r>
      <t xml:space="preserve">Neu wurden  die Angebote von </t>
    </r>
    <r>
      <rPr>
        <b/>
        <sz val="10"/>
        <rFont val="Arial"/>
        <family val="2"/>
      </rPr>
      <t>Akut- und Übergangspflege</t>
    </r>
    <r>
      <rPr>
        <sz val="10"/>
        <rFont val="Arial"/>
        <family val="2"/>
      </rPr>
      <t xml:space="preserve"> sowie </t>
    </r>
    <r>
      <rPr>
        <b/>
        <sz val="10"/>
        <rFont val="Arial"/>
        <family val="2"/>
      </rPr>
      <t>Tages-Nachtstrukturen</t>
    </r>
    <r>
      <rPr>
        <sz val="10"/>
        <rFont val="Arial"/>
        <family val="2"/>
      </rPr>
      <t xml:space="preserve"> aufgenommen. Am Stichtag sind nur die Anzahl Bewohnerinnen und Bewohner einzutragen. Der Einfachheit halber wurde für die Berechnung die Akut- und Übergangspflege mit der Pflegebedarfsstufe 7-g  und die  Tages-Nachtstrukturen mit der Pflegebedarfsstufe 5-e hinterlegt.</t>
    </r>
  </si>
  <si>
    <r>
      <rPr>
        <b/>
        <i/>
        <sz val="10"/>
        <rFont val="Arial"/>
        <family val="2"/>
      </rPr>
      <t>Hinweis:</t>
    </r>
    <r>
      <rPr>
        <i/>
        <sz val="10"/>
        <rFont val="Arial"/>
        <family val="2"/>
      </rPr>
      <t xml:space="preserve"> Ab 2014 wird zudem die Zeitraumerfassung des Pflegeaufwandes des vergangenen Jahres gefordert - die Umstellung auf das zwölfstufige System erfolgte per 1. Januar 2013, sodass für 2014 die Vorlage  entsprechend angepasst wurde. Die Pflegetage und Pflegeminuten bei den ordentlichen Pflegeleistungen (pro Stufe), der Akut- und Übergangspflege (Total) sowie bei den Tages- und Nachtstrukuren (Total) können aus dem KORE-Branchentool von Curaviva Kanton Zürich (Tabellenblatt: Belegung) übernommen werden.</t>
    </r>
  </si>
  <si>
    <r>
      <t xml:space="preserve">Mit dem Mindeststellenplan Pflege und Betreuung wird sichergestellt, dass die Zürcher Pflegeheime die minimalen qualitativen Vorgaben an Fachpersonal einhalten. Wird das Soll mit dem Ist-Stellenplan des Betriebs unterschritten, so kann dies aufsichtsrechtliche Massnahmen zur Folge haben. 
Da es sich um Mindestvorgaben handelt, ist es nicht aussergewöhnlich, wenn viele Betriebe den Mindeststellenplan wesentlich überschreiten. Dazu gibt es gute Gründe die unter dem Titel </t>
    </r>
    <r>
      <rPr>
        <sz val="10"/>
        <rFont val="Calibri"/>
        <family val="2"/>
      </rPr>
      <t>«</t>
    </r>
    <r>
      <rPr>
        <sz val="10"/>
        <rFont val="Arial"/>
        <family val="2"/>
      </rPr>
      <t>Interpretation des berechneten Stellenplans</t>
    </r>
    <r>
      <rPr>
        <sz val="10"/>
        <rFont val="Calibri"/>
        <family val="2"/>
      </rPr>
      <t xml:space="preserve">» </t>
    </r>
    <r>
      <rPr>
        <sz val="10"/>
        <rFont val="Arial"/>
        <family val="2"/>
      </rPr>
      <t>aufgeführt sind.</t>
    </r>
  </si>
  <si>
    <t xml:space="preserve">Im Rahmen der erstinstanzlichen Aufsichtstätigkeit gibt der Bezirksrat den Stichtag für die Stellenplanberechnung vor. </t>
  </si>
  <si>
    <r>
      <t xml:space="preserve">Bei der Pflegebedarfstufe 12 - l gibt es eine Aufteilung: </t>
    </r>
    <r>
      <rPr>
        <b/>
        <sz val="10"/>
        <rFont val="Arial"/>
        <family val="2"/>
      </rPr>
      <t>12 - la</t>
    </r>
    <r>
      <rPr>
        <sz val="10"/>
        <rFont val="Arial"/>
        <family val="2"/>
      </rPr>
      <t xml:space="preserve"> Bewohnende mit einem täglichen Zeitaufwand zwischen </t>
    </r>
    <r>
      <rPr>
        <b/>
        <sz val="10"/>
        <rFont val="Arial"/>
        <family val="2"/>
      </rPr>
      <t>221 und 240 Minuten</t>
    </r>
    <r>
      <rPr>
        <sz val="10"/>
        <rFont val="Arial"/>
        <family val="2"/>
      </rPr>
      <t>. Hier sind nur die Anzahl der betreffenden Bewohnenenden einzutragen.</t>
    </r>
  </si>
  <si>
    <r>
      <t xml:space="preserve">Im Rahmen der gesundheitspolizeilichen Aufsichtstätigkeit der Bezirksräte werden die Betriebe jährlich eingeladen, diese Vorlage auszufüllen und einzureichen. D.h. die Betriebe haben die zwei ersten Formulare zur Berechnung des Mindeststellenplans sowie das dritte Formular </t>
    </r>
    <r>
      <rPr>
        <sz val="10"/>
        <rFont val="Calibri"/>
        <family val="2"/>
      </rPr>
      <t>«</t>
    </r>
    <r>
      <rPr>
        <sz val="10"/>
        <rFont val="Arial"/>
        <family val="2"/>
      </rPr>
      <t>Weitere Information für den Bezirksrat: stationärer Langzeitbereich</t>
    </r>
    <r>
      <rPr>
        <sz val="10"/>
        <rFont val="Calibri"/>
        <family val="2"/>
      </rPr>
      <t>»</t>
    </r>
    <r>
      <rPr>
        <sz val="10"/>
        <rFont val="Arial"/>
        <family val="2"/>
      </rPr>
      <t xml:space="preserve"> </t>
    </r>
    <r>
      <rPr>
        <b/>
        <sz val="10"/>
        <rFont val="Arial"/>
        <family val="2"/>
      </rPr>
      <t>elektronisch auszufüllen</t>
    </r>
    <r>
      <rPr>
        <sz val="10"/>
        <rFont val="Arial"/>
        <family val="2"/>
      </rPr>
      <t xml:space="preserve">. Wenn je nach Betriebsbewilligung das Heim auch </t>
    </r>
    <r>
      <rPr>
        <b/>
        <sz val="10"/>
        <rFont val="Arial"/>
        <family val="2"/>
      </rPr>
      <t>Pflegewohngruppen</t>
    </r>
    <r>
      <rPr>
        <sz val="10"/>
        <rFont val="Arial"/>
        <family val="2"/>
      </rPr>
      <t xml:space="preserve"> ausserhalb des Haupthauses  führt, sind für diese das </t>
    </r>
    <r>
      <rPr>
        <b/>
        <sz val="10"/>
        <rFont val="Arial"/>
        <family val="2"/>
      </rPr>
      <t>Formular 1 und 2 separat auszufüllen.</t>
    </r>
    <r>
      <rPr>
        <sz val="10"/>
        <rFont val="Arial"/>
        <family val="2"/>
      </rPr>
      <t xml:space="preserve"> Ausgedruckt ergeben sich für eine Institution 3 A4 Seiten (mit angegliederten Pflegewohnungen entsprechend mehr). Wir bitten Sie, den Ausdruck zu unterzeichnen und an den zuständigen Bezirksrat </t>
    </r>
    <r>
      <rPr>
        <b/>
        <sz val="10"/>
        <rFont val="Arial"/>
        <family val="2"/>
      </rPr>
      <t>termingerecht</t>
    </r>
    <r>
      <rPr>
        <sz val="10"/>
        <rFont val="Arial"/>
        <family val="2"/>
      </rPr>
      <t xml:space="preserve"> einzusenden.</t>
    </r>
  </si>
  <si>
    <t>Name der Institution:</t>
  </si>
  <si>
    <r>
      <t xml:space="preserve">Die Vorlage beinhaltet 3 Excel Formulare. </t>
    </r>
    <r>
      <rPr>
        <b/>
        <sz val="10"/>
        <rFont val="Arial"/>
        <family val="2"/>
      </rPr>
      <t>Es sind jeweils die blauen Felder auszufüllen.</t>
    </r>
  </si>
  <si>
    <t>Total Pflegeminuten Vorjahr</t>
  </si>
  <si>
    <t>Fachpersonal (ohne Dipl.)</t>
  </si>
  <si>
    <r>
      <t xml:space="preserve">Anzahl </t>
    </r>
    <r>
      <rPr>
        <b/>
        <u/>
        <sz val="10"/>
        <rFont val="Arial"/>
        <family val="2"/>
      </rPr>
      <t>Bewohnende</t>
    </r>
    <r>
      <rPr>
        <sz val="10"/>
        <rFont val="Arial"/>
        <family val="2"/>
      </rPr>
      <t xml:space="preserve"> </t>
    </r>
    <r>
      <rPr>
        <b/>
        <sz val="10"/>
        <rFont val="Arial"/>
        <family val="2"/>
      </rPr>
      <t>ohne</t>
    </r>
    <r>
      <rPr>
        <sz val="10"/>
        <rFont val="Arial"/>
        <family val="2"/>
      </rPr>
      <t xml:space="preserve"> Pflegebedarf</t>
    </r>
  </si>
  <si>
    <r>
      <t xml:space="preserve">Anzahl </t>
    </r>
    <r>
      <rPr>
        <b/>
        <u/>
        <sz val="10"/>
        <rFont val="Arial"/>
        <family val="2"/>
      </rPr>
      <t>Tage</t>
    </r>
    <r>
      <rPr>
        <sz val="10"/>
        <rFont val="Arial"/>
        <family val="2"/>
      </rPr>
      <t xml:space="preserve"> </t>
    </r>
    <r>
      <rPr>
        <b/>
        <sz val="10"/>
        <rFont val="Arial"/>
        <family val="2"/>
      </rPr>
      <t>ohne</t>
    </r>
    <r>
      <rPr>
        <sz val="10"/>
        <rFont val="Arial"/>
        <family val="2"/>
      </rPr>
      <t xml:space="preserve"> Pfl.bedarf</t>
    </r>
  </si>
  <si>
    <r>
      <t>Anteil dipl. Pflegefachpersonal am gesamten Personal in Pflege und Betreuung (</t>
    </r>
    <r>
      <rPr>
        <b/>
        <sz val="10"/>
        <color indexed="8"/>
        <rFont val="Arial"/>
        <family val="2"/>
      </rPr>
      <t>mind. 20%</t>
    </r>
    <r>
      <rPr>
        <sz val="10"/>
        <color indexed="8"/>
        <rFont val="Arial"/>
        <family val="2"/>
      </rPr>
      <t xml:space="preserve">)                              </t>
    </r>
  </si>
  <si>
    <t>Die Prozentuale Verteilung der verschiedenen Berufsniveaus wird anschliessend aufgrund der qualitativen Mindestvorgaben der Gesundheitsdirektion automatisch berechnet und dargestellt (mind. 55% ausgebildetes Fachpersonal und mind. 20% diplomierte Pflegefachpersonen). Dabei wird einerseits die prozentuale Verteilung ohne Auszubildende, andererseits mit Auszubildende aufgezeigt.</t>
  </si>
  <si>
    <t>Fachfrau/-mann Gesundheit (FaGe)</t>
  </si>
  <si>
    <t xml:space="preserve">Fachfrau/-mann Betreuung (FaBe) / Hauspflegerin   </t>
  </si>
  <si>
    <r>
      <t>Anteil ausgebildetes Personal am gesamten Personal in Pflege und Betreuung (</t>
    </r>
    <r>
      <rPr>
        <b/>
        <sz val="10"/>
        <color indexed="8"/>
        <rFont val="Arial"/>
        <family val="2"/>
      </rPr>
      <t>mind. 50%)</t>
    </r>
    <r>
      <rPr>
        <sz val="10"/>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</si>
</sst>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dd/mm/yyyy;@"/>
    <numFmt numFmtId="165" formatCode="[$-F800]dddd\,\ mmmm\ dd\,\ yyyy"/>
  </numFmts>
  <fonts count="48">
    <font>
      <sz val="10"/>
      <name val="Arial"/>
    </font>
    <font>
      <sz val="10"/>
      <color theme="1"/>
      <name val="Arial"/>
      <family val="2"/>
    </font>
    <font>
      <sz val="10"/>
      <name val="Arial"/>
      <family val="2"/>
    </font>
    <font>
      <sz val="10"/>
      <name val="Arial"/>
      <family val="2"/>
    </font>
    <font>
      <sz val="10"/>
      <color indexed="8"/>
      <name val="Arial"/>
      <family val="2"/>
    </font>
    <font>
      <sz val="8"/>
      <color indexed="8"/>
      <name val="Arial"/>
      <family val="2"/>
    </font>
    <font>
      <sz val="10"/>
      <name val="Arial Black"/>
      <family val="2"/>
    </font>
    <font>
      <b/>
      <sz val="10"/>
      <name val="Arial"/>
      <family val="2"/>
    </font>
    <font>
      <sz val="9"/>
      <name val="Arial"/>
      <family val="2"/>
    </font>
    <font>
      <i/>
      <sz val="10"/>
      <name val="Arial"/>
      <family val="2"/>
    </font>
    <font>
      <b/>
      <sz val="10"/>
      <name val="Arial Black"/>
      <family val="2"/>
    </font>
    <font>
      <b/>
      <sz val="9"/>
      <name val="Arial Black"/>
      <family val="2"/>
    </font>
    <font>
      <b/>
      <sz val="10"/>
      <color indexed="8"/>
      <name val="Arial"/>
      <family val="2"/>
    </font>
    <font>
      <sz val="11"/>
      <name val="Arial Black"/>
      <family val="2"/>
    </font>
    <font>
      <sz val="11"/>
      <name val="Arial"/>
      <family val="2"/>
    </font>
    <font>
      <b/>
      <i/>
      <sz val="10"/>
      <name val="Arial"/>
      <family val="2"/>
    </font>
    <font>
      <sz val="8"/>
      <name val="Arial"/>
      <family val="2"/>
    </font>
    <font>
      <sz val="9"/>
      <name val="Arial Black"/>
      <family val="2"/>
    </font>
    <font>
      <sz val="10"/>
      <name val="Calibri"/>
      <family val="2"/>
    </font>
    <font>
      <u/>
      <sz val="8"/>
      <color indexed="8"/>
      <name val="Arial"/>
      <family val="2"/>
    </font>
    <font>
      <i/>
      <sz val="10"/>
      <color indexed="8"/>
      <name val="Arial"/>
      <family val="2"/>
    </font>
    <font>
      <sz val="10"/>
      <color indexed="8"/>
      <name val="Wingdings"/>
      <charset val="2"/>
    </font>
    <font>
      <b/>
      <i/>
      <sz val="10"/>
      <color indexed="8"/>
      <name val="Arial"/>
      <family val="2"/>
    </font>
    <font>
      <b/>
      <u/>
      <sz val="10"/>
      <name val="Arial"/>
      <family val="2"/>
    </font>
    <font>
      <sz val="11"/>
      <color theme="1"/>
      <name val="Calibri"/>
      <family val="2"/>
      <scheme val="minor"/>
    </font>
    <font>
      <b/>
      <sz val="11"/>
      <color theme="1"/>
      <name val="Calibri"/>
      <family val="2"/>
      <scheme val="minor"/>
    </font>
    <font>
      <sz val="11"/>
      <color rgb="FF006100"/>
      <name val="Calibri"/>
      <family val="2"/>
      <scheme val="minor"/>
    </font>
    <font>
      <sz val="10"/>
      <color theme="1"/>
      <name val="Arial"/>
      <family val="2"/>
    </font>
    <font>
      <sz val="9"/>
      <color theme="1"/>
      <name val="Arial"/>
      <family val="2"/>
    </font>
    <font>
      <b/>
      <sz val="9"/>
      <color theme="1"/>
      <name val="Arial"/>
      <family val="2"/>
    </font>
    <font>
      <b/>
      <sz val="10"/>
      <color theme="1"/>
      <name val="Arial Black"/>
      <family val="2"/>
    </font>
    <font>
      <i/>
      <sz val="11"/>
      <color theme="1"/>
      <name val="Calibri"/>
      <family val="2"/>
      <scheme val="minor"/>
    </font>
    <font>
      <sz val="9"/>
      <color theme="1"/>
      <name val="Arial Black"/>
      <family val="2"/>
    </font>
    <font>
      <i/>
      <sz val="9"/>
      <color theme="1"/>
      <name val="Arial"/>
      <family val="2"/>
    </font>
    <font>
      <b/>
      <sz val="11"/>
      <color theme="1"/>
      <name val="Arial Black"/>
      <family val="2"/>
    </font>
    <font>
      <b/>
      <i/>
      <sz val="9"/>
      <color theme="1"/>
      <name val="Arial"/>
      <family val="2"/>
    </font>
    <font>
      <sz val="11"/>
      <color theme="1"/>
      <name val="Arial Black"/>
      <family val="2"/>
    </font>
    <font>
      <b/>
      <sz val="10"/>
      <color theme="1"/>
      <name val="Arial"/>
      <family val="2"/>
    </font>
    <font>
      <sz val="9"/>
      <color rgb="FFFF0000"/>
      <name val="Arial Black"/>
      <family val="2"/>
    </font>
    <font>
      <sz val="10"/>
      <color theme="1"/>
      <name val="Arial Black"/>
      <family val="2"/>
    </font>
    <font>
      <sz val="8"/>
      <color theme="1"/>
      <name val="Arial"/>
      <family val="2"/>
    </font>
    <font>
      <sz val="12"/>
      <color theme="1"/>
      <name val="Arial Black"/>
      <family val="2"/>
    </font>
    <font>
      <b/>
      <sz val="12"/>
      <color theme="1"/>
      <name val="Arial Black"/>
      <family val="2"/>
    </font>
    <font>
      <b/>
      <sz val="9"/>
      <color theme="1"/>
      <name val="Calibri"/>
      <family val="2"/>
      <scheme val="minor"/>
    </font>
    <font>
      <b/>
      <sz val="9"/>
      <color theme="1"/>
      <name val="Arial Black"/>
      <family val="2"/>
    </font>
    <font>
      <i/>
      <sz val="10"/>
      <color theme="1"/>
      <name val="Arial"/>
      <family val="2"/>
    </font>
    <font>
      <b/>
      <sz val="8"/>
      <color theme="1"/>
      <name val="Arial"/>
      <family val="2"/>
    </font>
    <font>
      <sz val="8"/>
      <color rgb="FF000000"/>
      <name val="Tahoma"/>
      <family val="2"/>
    </font>
  </fonts>
  <fills count="5">
    <fill>
      <patternFill patternType="none"/>
    </fill>
    <fill>
      <patternFill patternType="gray125"/>
    </fill>
    <fill>
      <patternFill patternType="solid">
        <fgColor rgb="FFC6EFCE"/>
      </patternFill>
    </fill>
    <fill>
      <patternFill patternType="solid">
        <fgColor theme="3" tint="0.7999816888943144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dotted">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s>
  <cellStyleXfs count="7">
    <xf numFmtId="0" fontId="0" fillId="0" borderId="0"/>
    <xf numFmtId="4" fontId="26" fillId="2" borderId="0" applyBorder="0" applyAlignment="0" applyProtection="0"/>
    <xf numFmtId="43" fontId="3" fillId="0" borderId="0" applyFont="0" applyFill="0" applyBorder="0" applyAlignment="0" applyProtection="0"/>
    <xf numFmtId="43"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2" fillId="0" borderId="0"/>
  </cellStyleXfs>
  <cellXfs count="368">
    <xf numFmtId="0" fontId="0" fillId="0" borderId="0" xfId="0"/>
    <xf numFmtId="0" fontId="27" fillId="0" borderId="0" xfId="0" applyFont="1" applyAlignment="1" applyProtection="1"/>
    <xf numFmtId="0" fontId="28" fillId="0" borderId="0" xfId="0" applyFont="1" applyAlignment="1" applyProtection="1">
      <alignment wrapText="1"/>
    </xf>
    <xf numFmtId="0" fontId="28" fillId="0" borderId="0" xfId="0" applyFont="1" applyAlignment="1" applyProtection="1"/>
    <xf numFmtId="0" fontId="28" fillId="0" borderId="0" xfId="0" applyFont="1" applyBorder="1" applyAlignment="1" applyProtection="1">
      <alignment horizontal="center" vertical="center"/>
    </xf>
    <xf numFmtId="0" fontId="28" fillId="0" borderId="0" xfId="0" applyFont="1" applyBorder="1" applyAlignment="1" applyProtection="1">
      <alignment horizontal="center" vertical="center" wrapText="1"/>
    </xf>
    <xf numFmtId="0" fontId="29" fillId="0" borderId="0" xfId="0" applyFont="1" applyBorder="1" applyAlignment="1" applyProtection="1">
      <alignment horizontal="center" vertical="center"/>
    </xf>
    <xf numFmtId="0" fontId="30" fillId="0" borderId="0" xfId="0" applyFont="1" applyAlignment="1" applyProtection="1">
      <alignment vertical="center"/>
    </xf>
    <xf numFmtId="0" fontId="27" fillId="0" borderId="0" xfId="0" applyFont="1" applyAlignment="1" applyProtection="1">
      <alignment vertical="top"/>
    </xf>
    <xf numFmtId="0" fontId="31" fillId="0" borderId="0" xfId="0" applyFont="1" applyAlignment="1" applyProtection="1">
      <alignment wrapText="1"/>
    </xf>
    <xf numFmtId="0" fontId="28" fillId="0" borderId="0" xfId="0" applyFont="1" applyAlignment="1" applyProtection="1">
      <alignment vertical="top"/>
    </xf>
    <xf numFmtId="0" fontId="0" fillId="0" borderId="0" xfId="0" applyAlignment="1" applyProtection="1">
      <alignment vertical="top"/>
    </xf>
    <xf numFmtId="3" fontId="32" fillId="0" borderId="0" xfId="0" applyNumberFormat="1" applyFont="1" applyFill="1" applyBorder="1" applyAlignment="1" applyProtection="1">
      <alignment vertical="center" wrapText="1"/>
    </xf>
    <xf numFmtId="0" fontId="33" fillId="0" borderId="0" xfId="0" applyFont="1" applyBorder="1" applyAlignment="1" applyProtection="1">
      <alignment horizontal="left" vertical="top"/>
    </xf>
    <xf numFmtId="0" fontId="31" fillId="0" borderId="0" xfId="0" applyFont="1" applyBorder="1" applyAlignment="1" applyProtection="1">
      <alignment horizontal="left" vertical="top"/>
    </xf>
    <xf numFmtId="0" fontId="24" fillId="0" borderId="0" xfId="0" applyFont="1" applyFill="1" applyBorder="1" applyAlignment="1" applyProtection="1">
      <alignment horizontal="center" vertical="top"/>
    </xf>
    <xf numFmtId="0" fontId="30" fillId="0" borderId="0" xfId="0" applyFont="1" applyAlignment="1" applyProtection="1">
      <alignment horizontal="center" vertical="top"/>
    </xf>
    <xf numFmtId="0" fontId="29" fillId="0" borderId="0" xfId="0" applyFont="1" applyBorder="1" applyAlignment="1" applyProtection="1">
      <alignment vertical="top" wrapText="1"/>
    </xf>
    <xf numFmtId="0" fontId="34" fillId="0" borderId="0" xfId="0" applyFont="1" applyBorder="1" applyAlignment="1" applyProtection="1">
      <alignment vertical="top" wrapText="1"/>
    </xf>
    <xf numFmtId="0" fontId="34" fillId="0" borderId="0" xfId="0" applyFont="1" applyAlignment="1" applyProtection="1">
      <alignment horizontal="center" vertical="center"/>
    </xf>
    <xf numFmtId="49" fontId="28" fillId="3" borderId="1" xfId="0" applyNumberFormat="1" applyFont="1" applyFill="1" applyBorder="1" applyAlignment="1" applyProtection="1">
      <alignment horizontal="center" vertical="top"/>
      <protection locked="0"/>
    </xf>
    <xf numFmtId="0" fontId="28" fillId="0" borderId="0" xfId="0" applyFont="1" applyAlignment="1" applyProtection="1">
      <alignment vertical="center"/>
    </xf>
    <xf numFmtId="0" fontId="28" fillId="0" borderId="0" xfId="0" applyFont="1" applyFill="1" applyAlignment="1" applyProtection="1">
      <alignment vertical="top"/>
    </xf>
    <xf numFmtId="0" fontId="35" fillId="0" borderId="0" xfId="0" applyFont="1" applyBorder="1" applyAlignment="1" applyProtection="1">
      <alignment vertical="center" wrapText="1"/>
    </xf>
    <xf numFmtId="0" fontId="0" fillId="0" borderId="0" xfId="0" applyBorder="1" applyAlignment="1" applyProtection="1">
      <alignment vertical="top" wrapText="1"/>
    </xf>
    <xf numFmtId="0" fontId="28" fillId="0" borderId="1" xfId="0" applyFont="1" applyBorder="1" applyAlignment="1" applyProtection="1">
      <alignment horizontal="center" wrapText="1"/>
    </xf>
    <xf numFmtId="0" fontId="28" fillId="0" borderId="1" xfId="0" applyFont="1" applyBorder="1" applyAlignment="1" applyProtection="1">
      <alignment horizontal="center"/>
    </xf>
    <xf numFmtId="0" fontId="28" fillId="0" borderId="2" xfId="0" applyFont="1" applyBorder="1" applyAlignment="1" applyProtection="1">
      <alignment horizontal="center" wrapText="1"/>
    </xf>
    <xf numFmtId="0" fontId="36" fillId="0" borderId="0" xfId="0" applyFont="1" applyAlignment="1" applyProtection="1">
      <alignment vertical="center"/>
    </xf>
    <xf numFmtId="49" fontId="28" fillId="3" borderId="1" xfId="0" applyNumberFormat="1" applyFont="1" applyFill="1" applyBorder="1" applyAlignment="1" applyProtection="1">
      <alignment horizontal="right" vertical="top"/>
      <protection locked="0"/>
    </xf>
    <xf numFmtId="49" fontId="28" fillId="3" borderId="1" xfId="0" applyNumberFormat="1" applyFont="1" applyFill="1" applyBorder="1" applyAlignment="1" applyProtection="1">
      <alignment horizontal="center" vertical="center"/>
      <protection locked="0"/>
    </xf>
    <xf numFmtId="0" fontId="27" fillId="0" borderId="0" xfId="0" applyFont="1" applyBorder="1" applyAlignment="1" applyProtection="1">
      <alignment vertical="top" wrapText="1"/>
    </xf>
    <xf numFmtId="43" fontId="29" fillId="0" borderId="1" xfId="2" applyNumberFormat="1" applyFont="1" applyFill="1" applyBorder="1" applyAlignment="1" applyProtection="1">
      <alignment horizontal="right" vertical="center"/>
    </xf>
    <xf numFmtId="0" fontId="30" fillId="0" borderId="0" xfId="0" applyFont="1" applyBorder="1" applyAlignment="1" applyProtection="1">
      <alignment vertical="center"/>
    </xf>
    <xf numFmtId="0" fontId="29" fillId="0" borderId="0" xfId="0" applyFont="1" applyBorder="1" applyAlignment="1" applyProtection="1">
      <alignment horizontal="center" vertical="center" wrapText="1"/>
    </xf>
    <xf numFmtId="0" fontId="37" fillId="0" borderId="0" xfId="0" applyFont="1" applyBorder="1" applyAlignment="1" applyProtection="1">
      <alignment horizontal="left" vertical="center"/>
    </xf>
    <xf numFmtId="43" fontId="27" fillId="0" borderId="1" xfId="2" applyFont="1" applyFill="1" applyBorder="1" applyAlignment="1" applyProtection="1">
      <alignment horizontal="center" vertical="center"/>
    </xf>
    <xf numFmtId="0" fontId="28" fillId="0" borderId="3" xfId="0" applyFont="1" applyBorder="1" applyAlignment="1" applyProtection="1">
      <alignment vertical="top"/>
    </xf>
    <xf numFmtId="0" fontId="0" fillId="0" borderId="0" xfId="0" applyProtection="1"/>
    <xf numFmtId="0" fontId="2" fillId="0" borderId="0" xfId="0" applyFont="1" applyProtection="1"/>
    <xf numFmtId="0" fontId="6" fillId="0" borderId="0" xfId="0" applyFont="1" applyAlignment="1" applyProtection="1">
      <alignment horizontal="center" vertical="top"/>
    </xf>
    <xf numFmtId="0" fontId="6" fillId="0" borderId="0" xfId="0" applyFont="1" applyProtection="1"/>
    <xf numFmtId="0" fontId="13" fillId="0" borderId="0" xfId="0" applyFont="1" applyAlignment="1" applyProtection="1"/>
    <xf numFmtId="43" fontId="27" fillId="0" borderId="1" xfId="2" applyNumberFormat="1" applyFont="1" applyFill="1" applyBorder="1" applyAlignment="1" applyProtection="1">
      <alignment horizontal="right" vertical="center"/>
    </xf>
    <xf numFmtId="0" fontId="14" fillId="0" borderId="0" xfId="0" applyFont="1" applyProtection="1"/>
    <xf numFmtId="0" fontId="0" fillId="0" borderId="0" xfId="0" applyAlignment="1" applyProtection="1">
      <alignment horizontal="left"/>
    </xf>
    <xf numFmtId="0" fontId="0" fillId="0" borderId="0" xfId="0" applyBorder="1" applyAlignment="1" applyProtection="1">
      <alignment horizontal="left"/>
    </xf>
    <xf numFmtId="165" fontId="0" fillId="0" borderId="4" xfId="0" applyNumberFormat="1" applyFill="1" applyBorder="1" applyAlignment="1" applyProtection="1"/>
    <xf numFmtId="0" fontId="0" fillId="0" borderId="0" xfId="0" applyBorder="1" applyAlignment="1" applyProtection="1"/>
    <xf numFmtId="0" fontId="16" fillId="0" borderId="0" xfId="0" applyFont="1" applyAlignment="1" applyProtection="1">
      <alignment horizontal="right"/>
    </xf>
    <xf numFmtId="0" fontId="0" fillId="0" borderId="0" xfId="0" applyBorder="1" applyAlignment="1" applyProtection="1">
      <alignment vertical="center"/>
    </xf>
    <xf numFmtId="0" fontId="0" fillId="0" borderId="0" xfId="0" applyAlignment="1" applyProtection="1">
      <alignment vertical="center"/>
    </xf>
    <xf numFmtId="0" fontId="8" fillId="0" borderId="1" xfId="0" applyFont="1" applyBorder="1" applyAlignment="1" applyProtection="1">
      <alignment horizontal="center" vertical="center" wrapText="1"/>
    </xf>
    <xf numFmtId="43" fontId="28" fillId="0" borderId="5" xfId="2"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6" fillId="0" borderId="0" xfId="0" applyFont="1" applyAlignment="1" applyProtection="1">
      <alignment horizontal="right"/>
    </xf>
    <xf numFmtId="43" fontId="2" fillId="0" borderId="1" xfId="0" applyNumberFormat="1" applyFont="1" applyBorder="1" applyAlignment="1" applyProtection="1">
      <alignment vertical="center"/>
    </xf>
    <xf numFmtId="0" fontId="0" fillId="0" borderId="0" xfId="0" applyBorder="1" applyProtection="1"/>
    <xf numFmtId="0" fontId="25" fillId="3" borderId="1" xfId="0" applyFont="1" applyFill="1" applyBorder="1" applyAlignment="1" applyProtection="1">
      <alignment horizontal="center" vertical="top"/>
      <protection locked="0"/>
    </xf>
    <xf numFmtId="0" fontId="29" fillId="3" borderId="1" xfId="0" applyFont="1" applyFill="1" applyBorder="1" applyAlignment="1" applyProtection="1">
      <alignment vertical="center"/>
      <protection locked="0"/>
    </xf>
    <xf numFmtId="0" fontId="29" fillId="3" borderId="6" xfId="0" applyFont="1" applyFill="1" applyBorder="1" applyAlignment="1" applyProtection="1">
      <alignment vertical="center"/>
      <protection locked="0"/>
    </xf>
    <xf numFmtId="0" fontId="34" fillId="0" borderId="0" xfId="0" applyFont="1" applyAlignment="1" applyProtection="1">
      <alignment vertical="center"/>
    </xf>
    <xf numFmtId="0" fontId="30" fillId="0" borderId="0" xfId="0" applyFont="1" applyFill="1" applyAlignment="1" applyProtection="1">
      <alignment vertical="center"/>
    </xf>
    <xf numFmtId="0" fontId="36" fillId="0" borderId="0" xfId="0" applyFont="1" applyFill="1" applyAlignment="1" applyProtection="1">
      <alignment vertical="center"/>
    </xf>
    <xf numFmtId="43" fontId="27" fillId="0" borderId="0" xfId="2" applyNumberFormat="1" applyFont="1" applyFill="1" applyBorder="1" applyAlignment="1" applyProtection="1">
      <alignment horizontal="right" vertical="center"/>
    </xf>
    <xf numFmtId="0" fontId="28" fillId="0" borderId="3" xfId="0" applyFont="1" applyBorder="1" applyAlignment="1" applyProtection="1">
      <alignment horizontal="center" vertical="top"/>
    </xf>
    <xf numFmtId="14" fontId="2" fillId="3" borderId="1" xfId="0" applyNumberFormat="1" applyFont="1" applyFill="1" applyBorder="1" applyProtection="1">
      <protection locked="0"/>
    </xf>
    <xf numFmtId="43" fontId="37" fillId="3" borderId="1" xfId="2" applyNumberFormat="1" applyFont="1" applyFill="1" applyBorder="1" applyAlignment="1" applyProtection="1">
      <alignment horizontal="right" vertical="center"/>
      <protection locked="0"/>
    </xf>
    <xf numFmtId="43" fontId="37" fillId="3" borderId="2" xfId="2" applyNumberFormat="1" applyFont="1" applyFill="1" applyBorder="1" applyAlignment="1" applyProtection="1">
      <alignment horizontal="right" vertical="center"/>
      <protection locked="0"/>
    </xf>
    <xf numFmtId="2" fontId="7" fillId="3" borderId="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vertical="center"/>
      <protection locked="0"/>
    </xf>
    <xf numFmtId="0" fontId="0" fillId="0" borderId="0" xfId="0" applyBorder="1" applyAlignment="1" applyProtection="1">
      <alignment horizontal="center"/>
    </xf>
    <xf numFmtId="0" fontId="27" fillId="0" borderId="0" xfId="0" applyFont="1" applyAlignment="1" applyProtection="1">
      <alignment horizontal="left" vertical="top" wrapText="1"/>
    </xf>
    <xf numFmtId="0" fontId="28" fillId="0" borderId="0" xfId="0" applyFont="1" applyFill="1" applyBorder="1" applyAlignment="1" applyProtection="1">
      <alignment horizontal="center" vertical="center" wrapText="1"/>
    </xf>
    <xf numFmtId="0" fontId="28" fillId="3" borderId="0" xfId="0" applyFont="1" applyFill="1" applyAlignment="1" applyProtection="1">
      <alignment vertical="center"/>
      <protection locked="0"/>
    </xf>
    <xf numFmtId="0" fontId="30" fillId="3" borderId="0" xfId="0" applyFont="1" applyFill="1" applyAlignment="1" applyProtection="1">
      <alignment vertical="center"/>
      <protection locked="0"/>
    </xf>
    <xf numFmtId="0" fontId="36" fillId="3" borderId="0" xfId="0" applyFont="1" applyFill="1" applyAlignment="1" applyProtection="1">
      <alignment vertical="center"/>
      <protection locked="0"/>
    </xf>
    <xf numFmtId="0" fontId="6" fillId="0" borderId="0" xfId="6" applyFont="1" applyAlignment="1" applyProtection="1">
      <alignment horizontal="center" vertical="top"/>
    </xf>
    <xf numFmtId="0" fontId="38" fillId="0" borderId="0" xfId="6" applyFont="1" applyFill="1" applyBorder="1" applyAlignment="1" applyProtection="1">
      <alignment vertical="center"/>
    </xf>
    <xf numFmtId="0" fontId="32" fillId="0" borderId="0" xfId="6" applyFont="1" applyFill="1" applyBorder="1" applyAlignment="1" applyProtection="1">
      <alignment vertical="center"/>
    </xf>
    <xf numFmtId="3" fontId="32" fillId="0" borderId="0" xfId="6" applyNumberFormat="1" applyFont="1" applyFill="1" applyBorder="1" applyAlignment="1" applyProtection="1">
      <alignment vertical="center" wrapText="1"/>
    </xf>
    <xf numFmtId="0" fontId="6" fillId="0" borderId="0" xfId="6" applyFont="1" applyProtection="1"/>
    <xf numFmtId="0" fontId="6" fillId="0" borderId="0" xfId="6" applyFont="1" applyAlignment="1" applyProtection="1">
      <alignment vertical="center"/>
    </xf>
    <xf numFmtId="0" fontId="36" fillId="0" borderId="0" xfId="6" applyFont="1" applyFill="1" applyBorder="1" applyAlignment="1" applyProtection="1">
      <alignment horizontal="left" vertical="center" wrapText="1"/>
    </xf>
    <xf numFmtId="0" fontId="39" fillId="0" borderId="0" xfId="6" applyFont="1" applyFill="1" applyBorder="1" applyAlignment="1" applyProtection="1"/>
    <xf numFmtId="0" fontId="28" fillId="0" borderId="0" xfId="6" applyFont="1" applyFill="1" applyBorder="1" applyAlignment="1" applyProtection="1">
      <alignment vertical="top"/>
    </xf>
    <xf numFmtId="0" fontId="2" fillId="0" borderId="0" xfId="6" applyProtection="1"/>
    <xf numFmtId="0" fontId="39" fillId="0" borderId="7" xfId="6" applyFont="1" applyFill="1" applyBorder="1" applyAlignment="1" applyProtection="1"/>
    <xf numFmtId="0" fontId="30" fillId="0" borderId="7" xfId="6" applyFont="1" applyBorder="1" applyAlignment="1" applyProtection="1">
      <alignment vertical="center"/>
    </xf>
    <xf numFmtId="164" fontId="40" fillId="0" borderId="7" xfId="6" applyNumberFormat="1" applyFont="1" applyFill="1" applyBorder="1" applyAlignment="1" applyProtection="1">
      <alignment vertical="center"/>
    </xf>
    <xf numFmtId="164" fontId="40" fillId="0" borderId="0" xfId="6" applyNumberFormat="1" applyFont="1" applyFill="1" applyBorder="1" applyAlignment="1" applyProtection="1">
      <alignment horizontal="right" vertical="center"/>
    </xf>
    <xf numFmtId="0" fontId="2" fillId="0" borderId="0" xfId="6" applyAlignment="1" applyProtection="1">
      <alignment vertical="center"/>
    </xf>
    <xf numFmtId="0" fontId="2" fillId="0" borderId="1" xfId="6" applyBorder="1" applyAlignment="1" applyProtection="1">
      <alignment vertical="center"/>
    </xf>
    <xf numFmtId="0" fontId="8" fillId="0" borderId="1" xfId="6" applyFont="1" applyBorder="1" applyAlignment="1" applyProtection="1">
      <alignment horizontal="center" vertical="center" wrapText="1"/>
    </xf>
    <xf numFmtId="0" fontId="2" fillId="0" borderId="1" xfId="6" applyFont="1" applyBorder="1" applyProtection="1"/>
    <xf numFmtId="3" fontId="2" fillId="0" borderId="1" xfId="6" applyNumberFormat="1" applyBorder="1" applyProtection="1"/>
    <xf numFmtId="3" fontId="7" fillId="0" borderId="0" xfId="6" applyNumberFormat="1" applyFont="1" applyFill="1" applyBorder="1" applyProtection="1"/>
    <xf numFmtId="3" fontId="7" fillId="0" borderId="0" xfId="6" applyNumberFormat="1" applyFont="1" applyBorder="1" applyProtection="1"/>
    <xf numFmtId="3" fontId="7" fillId="0" borderId="1" xfId="6" applyNumberFormat="1" applyFont="1" applyBorder="1" applyProtection="1"/>
    <xf numFmtId="0" fontId="7" fillId="0" borderId="1" xfId="6" applyFont="1" applyBorder="1" applyAlignment="1" applyProtection="1">
      <alignment horizontal="right"/>
    </xf>
    <xf numFmtId="0" fontId="7" fillId="0" borderId="0" xfId="6" applyFont="1" applyFill="1" applyBorder="1" applyAlignment="1" applyProtection="1">
      <alignment horizontal="right"/>
    </xf>
    <xf numFmtId="0" fontId="7" fillId="0" borderId="0" xfId="6" applyFont="1" applyBorder="1" applyAlignment="1" applyProtection="1">
      <alignment horizontal="right"/>
    </xf>
    <xf numFmtId="4" fontId="7" fillId="0" borderId="1" xfId="6" applyNumberFormat="1" applyFont="1" applyBorder="1" applyAlignment="1" applyProtection="1">
      <alignment horizontal="right"/>
    </xf>
    <xf numFmtId="0" fontId="7" fillId="0" borderId="0" xfId="6" applyFont="1" applyFill="1" applyBorder="1" applyAlignment="1" applyProtection="1">
      <alignment horizontal="center"/>
    </xf>
    <xf numFmtId="0" fontId="2" fillId="0" borderId="0" xfId="6" applyFont="1" applyBorder="1" applyProtection="1"/>
    <xf numFmtId="0" fontId="7" fillId="0" borderId="0" xfId="6" applyFont="1" applyFill="1" applyBorder="1" applyAlignment="1" applyProtection="1">
      <alignment horizontal="left"/>
    </xf>
    <xf numFmtId="0" fontId="7" fillId="0" borderId="0" xfId="6" applyFont="1" applyBorder="1" applyProtection="1"/>
    <xf numFmtId="3" fontId="2" fillId="0" borderId="8" xfId="6" applyNumberFormat="1" applyFill="1" applyBorder="1" applyProtection="1"/>
    <xf numFmtId="3" fontId="2" fillId="0" borderId="0" xfId="6" applyNumberFormat="1" applyBorder="1" applyProtection="1"/>
    <xf numFmtId="3" fontId="7" fillId="0" borderId="8" xfId="6" applyNumberFormat="1" applyFont="1" applyFill="1" applyBorder="1" applyProtection="1"/>
    <xf numFmtId="3" fontId="7" fillId="0" borderId="3" xfId="6" applyNumberFormat="1" applyFont="1" applyBorder="1" applyProtection="1"/>
    <xf numFmtId="9" fontId="2" fillId="0" borderId="9" xfId="6" applyNumberFormat="1" applyFont="1" applyFill="1" applyBorder="1" applyAlignment="1" applyProtection="1">
      <alignment horizontal="right"/>
    </xf>
    <xf numFmtId="3" fontId="2" fillId="0" borderId="8" xfId="6" applyNumberFormat="1" applyFont="1" applyFill="1" applyBorder="1" applyProtection="1"/>
    <xf numFmtId="3" fontId="2" fillId="0" borderId="1" xfId="6" applyNumberFormat="1" applyFont="1" applyBorder="1" applyProtection="1"/>
    <xf numFmtId="0" fontId="2" fillId="0" borderId="0" xfId="6" applyFont="1" applyBorder="1" applyAlignment="1" applyProtection="1">
      <alignment horizontal="left"/>
    </xf>
    <xf numFmtId="3" fontId="7" fillId="0" borderId="0" xfId="6" applyNumberFormat="1" applyFont="1" applyFill="1" applyBorder="1" applyAlignment="1" applyProtection="1">
      <alignment horizontal="center"/>
    </xf>
    <xf numFmtId="0" fontId="2" fillId="0" borderId="3" xfId="6" applyBorder="1" applyProtection="1"/>
    <xf numFmtId="0" fontId="7" fillId="3" borderId="1" xfId="6" applyFont="1" applyFill="1" applyBorder="1" applyAlignment="1" applyProtection="1">
      <alignment horizontal="right"/>
      <protection locked="0"/>
    </xf>
    <xf numFmtId="0" fontId="2" fillId="0" borderId="2" xfId="6" applyBorder="1" applyProtection="1"/>
    <xf numFmtId="0" fontId="2" fillId="0" borderId="8" xfId="6" applyFill="1" applyBorder="1" applyProtection="1"/>
    <xf numFmtId="0" fontId="2" fillId="0" borderId="0" xfId="6" applyBorder="1" applyProtection="1"/>
    <xf numFmtId="3" fontId="7" fillId="0" borderId="10" xfId="6" applyNumberFormat="1" applyFont="1" applyBorder="1" applyProtection="1"/>
    <xf numFmtId="3" fontId="7" fillId="0" borderId="11" xfId="6" applyNumberFormat="1" applyFont="1" applyFill="1" applyBorder="1" applyProtection="1"/>
    <xf numFmtId="0" fontId="2" fillId="0" borderId="0" xfId="6" applyFill="1" applyBorder="1" applyProtection="1"/>
    <xf numFmtId="2" fontId="7" fillId="0" borderId="11" xfId="6" applyNumberFormat="1" applyFont="1" applyFill="1" applyBorder="1" applyProtection="1"/>
    <xf numFmtId="2" fontId="7" fillId="0" borderId="0" xfId="6" applyNumberFormat="1" applyFont="1" applyBorder="1" applyProtection="1"/>
    <xf numFmtId="2" fontId="7" fillId="0" borderId="10" xfId="6" applyNumberFormat="1" applyFont="1" applyBorder="1" applyProtection="1"/>
    <xf numFmtId="2" fontId="2" fillId="0" borderId="8" xfId="6" applyNumberFormat="1" applyFont="1" applyFill="1" applyBorder="1" applyProtection="1"/>
    <xf numFmtId="2" fontId="2" fillId="0" borderId="0" xfId="6" applyNumberFormat="1" applyFont="1" applyBorder="1" applyProtection="1"/>
    <xf numFmtId="2" fontId="2" fillId="0" borderId="12" xfId="6" applyNumberFormat="1" applyFont="1" applyBorder="1" applyProtection="1"/>
    <xf numFmtId="2" fontId="2" fillId="0" borderId="6" xfId="6" applyNumberFormat="1" applyBorder="1" applyProtection="1"/>
    <xf numFmtId="2" fontId="2" fillId="0" borderId="8" xfId="6" applyNumberFormat="1" applyFill="1" applyBorder="1" applyProtection="1"/>
    <xf numFmtId="2" fontId="2" fillId="0" borderId="0" xfId="6" applyNumberFormat="1" applyBorder="1" applyProtection="1"/>
    <xf numFmtId="2" fontId="2" fillId="0" borderId="1" xfId="6" applyNumberFormat="1" applyBorder="1" applyProtection="1"/>
    <xf numFmtId="0" fontId="2" fillId="0" borderId="13" xfId="6" applyBorder="1" applyAlignment="1" applyProtection="1">
      <alignment horizontal="right"/>
    </xf>
    <xf numFmtId="2" fontId="2" fillId="0" borderId="0" xfId="6" applyNumberFormat="1" applyFill="1" applyBorder="1" applyProtection="1"/>
    <xf numFmtId="2" fontId="7" fillId="0" borderId="14" xfId="6" applyNumberFormat="1" applyFont="1" applyBorder="1" applyProtection="1"/>
    <xf numFmtId="2" fontId="7" fillId="0" borderId="0" xfId="6" applyNumberFormat="1" applyFont="1" applyFill="1" applyBorder="1" applyProtection="1"/>
    <xf numFmtId="0" fontId="7" fillId="0" borderId="0" xfId="6" applyFont="1" applyBorder="1" applyAlignment="1" applyProtection="1">
      <alignment vertical="center" wrapText="1"/>
    </xf>
    <xf numFmtId="0" fontId="7" fillId="0" borderId="0" xfId="6" applyFont="1" applyBorder="1" applyAlignment="1" applyProtection="1">
      <alignment horizontal="center" vertical="center" wrapText="1"/>
    </xf>
    <xf numFmtId="0" fontId="2" fillId="0" borderId="0" xfId="6" applyFont="1" applyProtection="1"/>
    <xf numFmtId="0" fontId="15" fillId="0" borderId="0" xfId="6" applyFont="1" applyAlignment="1" applyProtection="1">
      <alignment vertical="center"/>
    </xf>
    <xf numFmtId="2" fontId="2" fillId="0" borderId="0" xfId="6" applyNumberFormat="1" applyBorder="1" applyAlignment="1" applyProtection="1">
      <alignment horizontal="center" vertical="center"/>
    </xf>
    <xf numFmtId="0" fontId="7" fillId="0" borderId="0" xfId="6" applyFont="1" applyProtection="1"/>
    <xf numFmtId="0" fontId="2" fillId="0" borderId="1" xfId="6" applyFont="1" applyBorder="1" applyAlignment="1" applyProtection="1">
      <alignment vertical="center"/>
    </xf>
    <xf numFmtId="2" fontId="2" fillId="0" borderId="0" xfId="6" applyNumberFormat="1" applyProtection="1"/>
    <xf numFmtId="2" fontId="2" fillId="0" borderId="0" xfId="6" applyNumberFormat="1" applyAlignment="1" applyProtection="1">
      <alignment vertical="center"/>
    </xf>
    <xf numFmtId="0" fontId="2" fillId="0" borderId="9" xfId="6" applyBorder="1" applyAlignment="1" applyProtection="1"/>
    <xf numFmtId="2" fontId="2" fillId="0" borderId="15" xfId="6" applyNumberFormat="1" applyFont="1" applyFill="1" applyBorder="1" applyAlignment="1" applyProtection="1"/>
    <xf numFmtId="2" fontId="7" fillId="0" borderId="16" xfId="6" applyNumberFormat="1" applyFont="1" applyBorder="1" applyProtection="1"/>
    <xf numFmtId="2" fontId="2" fillId="0" borderId="1" xfId="6" applyNumberFormat="1" applyFont="1" applyBorder="1" applyProtection="1"/>
    <xf numFmtId="0" fontId="28" fillId="0" borderId="8" xfId="6" applyFont="1" applyFill="1" applyBorder="1" applyAlignment="1" applyProtection="1">
      <alignment horizontal="center" vertical="center" wrapText="1"/>
    </xf>
    <xf numFmtId="3" fontId="2" fillId="0" borderId="8" xfId="6" applyNumberFormat="1" applyFont="1" applyBorder="1" applyProtection="1"/>
    <xf numFmtId="2" fontId="2" fillId="0" borderId="0" xfId="6" applyNumberFormat="1" applyBorder="1" applyAlignment="1" applyProtection="1"/>
    <xf numFmtId="2" fontId="0" fillId="0" borderId="0" xfId="3" applyNumberFormat="1" applyFont="1" applyBorder="1" applyAlignment="1" applyProtection="1"/>
    <xf numFmtId="2" fontId="7" fillId="0" borderId="0" xfId="6" applyNumberFormat="1" applyFont="1" applyAlignment="1" applyProtection="1"/>
    <xf numFmtId="2" fontId="2" fillId="0" borderId="0" xfId="6" applyNumberFormat="1" applyAlignment="1" applyProtection="1"/>
    <xf numFmtId="1" fontId="2" fillId="0" borderId="0" xfId="6" applyNumberFormat="1" applyAlignment="1" applyProtection="1"/>
    <xf numFmtId="3" fontId="2" fillId="0" borderId="9" xfId="6" applyNumberFormat="1" applyBorder="1" applyProtection="1"/>
    <xf numFmtId="9" fontId="2" fillId="0" borderId="13" xfId="5" applyFont="1" applyFill="1" applyBorder="1" applyAlignment="1" applyProtection="1">
      <alignment horizontal="right" wrapText="1"/>
    </xf>
    <xf numFmtId="0" fontId="2" fillId="3" borderId="1" xfId="6" applyFont="1" applyFill="1" applyBorder="1" applyAlignment="1" applyProtection="1">
      <protection locked="0"/>
    </xf>
    <xf numFmtId="2" fontId="2" fillId="0" borderId="0" xfId="2" applyNumberFormat="1" applyFont="1" applyAlignment="1" applyProtection="1"/>
    <xf numFmtId="2" fontId="7" fillId="0" borderId="11" xfId="2" applyNumberFormat="1" applyFont="1" applyBorder="1" applyAlignment="1" applyProtection="1">
      <alignment horizontal="center"/>
    </xf>
    <xf numFmtId="2" fontId="2" fillId="0" borderId="11" xfId="6" applyNumberFormat="1" applyBorder="1" applyAlignment="1" applyProtection="1">
      <alignment horizontal="center"/>
    </xf>
    <xf numFmtId="2" fontId="2" fillId="0" borderId="0" xfId="6" applyNumberFormat="1" applyBorder="1" applyAlignment="1" applyProtection="1">
      <alignment horizontal="right" vertical="center"/>
    </xf>
    <xf numFmtId="2" fontId="7" fillId="0" borderId="0" xfId="6" applyNumberFormat="1" applyFont="1" applyAlignment="1" applyProtection="1">
      <alignment horizontal="right"/>
    </xf>
    <xf numFmtId="0" fontId="13" fillId="0" borderId="0" xfId="6" applyFont="1" applyProtection="1"/>
    <xf numFmtId="0" fontId="39" fillId="0" borderId="0" xfId="6" applyFont="1" applyFill="1" applyBorder="1" applyAlignment="1" applyProtection="1">
      <alignment horizontal="left"/>
    </xf>
    <xf numFmtId="0" fontId="7" fillId="3" borderId="1" xfId="6" applyFont="1" applyFill="1" applyBorder="1" applyAlignment="1" applyProtection="1">
      <alignment horizontal="center"/>
      <protection locked="0"/>
    </xf>
    <xf numFmtId="3" fontId="2" fillId="0" borderId="0" xfId="6" applyNumberFormat="1" applyAlignment="1" applyProtection="1">
      <alignment horizontal="right"/>
    </xf>
    <xf numFmtId="2" fontId="7" fillId="0" borderId="0" xfId="6" applyNumberFormat="1" applyFont="1" applyAlignment="1" applyProtection="1">
      <alignment horizontal="center"/>
    </xf>
    <xf numFmtId="0" fontId="41" fillId="0" borderId="0" xfId="6" applyFont="1" applyFill="1" applyBorder="1" applyAlignment="1" applyProtection="1">
      <alignment horizontal="left" vertical="top" wrapText="1"/>
    </xf>
    <xf numFmtId="0" fontId="0" fillId="0" borderId="0" xfId="0" applyAlignment="1" applyProtection="1">
      <alignment vertical="top" wrapText="1"/>
    </xf>
    <xf numFmtId="0" fontId="0" fillId="0" borderId="0" xfId="0" applyAlignment="1" applyProtection="1">
      <alignment horizontal="center" vertical="top"/>
    </xf>
    <xf numFmtId="0" fontId="2" fillId="0" borderId="0" xfId="0" applyFont="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wrapText="1"/>
    </xf>
    <xf numFmtId="3" fontId="2" fillId="3" borderId="1" xfId="6" applyNumberFormat="1" applyFill="1" applyBorder="1" applyProtection="1">
      <protection locked="0"/>
    </xf>
    <xf numFmtId="0" fontId="7" fillId="0" borderId="0" xfId="6" applyFont="1" applyFill="1" applyBorder="1" applyAlignment="1" applyProtection="1"/>
    <xf numFmtId="3" fontId="7" fillId="3" borderId="1" xfId="6" applyNumberFormat="1" applyFont="1" applyFill="1" applyBorder="1" applyAlignment="1" applyProtection="1">
      <alignment horizontal="right"/>
      <protection locked="0"/>
    </xf>
    <xf numFmtId="0" fontId="27" fillId="0" borderId="1" xfId="2" applyNumberFormat="1" applyFont="1" applyFill="1" applyBorder="1" applyAlignment="1" applyProtection="1">
      <alignment horizontal="center" vertical="center"/>
    </xf>
    <xf numFmtId="17" fontId="27" fillId="0" borderId="0" xfId="0" applyNumberFormat="1" applyFont="1" applyAlignment="1" applyProtection="1">
      <alignment horizontal="left" vertical="top" wrapText="1"/>
    </xf>
    <xf numFmtId="17" fontId="0" fillId="0" borderId="0" xfId="0" applyNumberFormat="1" applyProtection="1"/>
    <xf numFmtId="0" fontId="11" fillId="0" borderId="0" xfId="0" applyFont="1" applyAlignment="1" applyProtection="1">
      <alignment horizontal="left" vertical="center"/>
    </xf>
    <xf numFmtId="0" fontId="6" fillId="0" borderId="0" xfId="0" applyFont="1" applyAlignment="1" applyProtection="1">
      <alignment horizontal="left" vertical="top" wrapText="1"/>
    </xf>
    <xf numFmtId="0" fontId="2" fillId="0" borderId="0" xfId="0" applyFont="1" applyAlignment="1" applyProtection="1">
      <alignment horizontal="left" vertical="top" wrapText="1"/>
    </xf>
    <xf numFmtId="0" fontId="42" fillId="0" borderId="0" xfId="0" applyFont="1" applyBorder="1" applyAlignment="1" applyProtection="1">
      <alignment horizontal="left" vertical="top" wrapText="1"/>
    </xf>
    <xf numFmtId="0" fontId="9" fillId="0" borderId="0" xfId="0" applyFont="1" applyAlignment="1" applyProtection="1">
      <alignment horizontal="left" vertical="top" wrapText="1"/>
    </xf>
    <xf numFmtId="0" fontId="10" fillId="0" borderId="0" xfId="0" applyFont="1" applyAlignment="1" applyProtection="1">
      <alignment horizontal="left" vertical="top"/>
    </xf>
    <xf numFmtId="0" fontId="11" fillId="0" borderId="0" xfId="0" applyFont="1" applyAlignment="1" applyProtection="1">
      <alignment horizontal="left" vertical="top"/>
    </xf>
    <xf numFmtId="0" fontId="45" fillId="0" borderId="15" xfId="0" applyFont="1" applyBorder="1" applyAlignment="1" applyProtection="1">
      <alignment horizontal="left" vertical="center" wrapText="1"/>
    </xf>
    <xf numFmtId="0" fontId="27" fillId="0" borderId="6" xfId="0" applyFont="1" applyBorder="1" applyAlignment="1" applyProtection="1">
      <alignment vertical="top" wrapText="1"/>
    </xf>
    <xf numFmtId="0" fontId="2" fillId="0" borderId="9" xfId="0" applyFont="1" applyBorder="1" applyAlignment="1" applyProtection="1">
      <alignment vertical="top" wrapText="1"/>
    </xf>
    <xf numFmtId="0" fontId="2" fillId="0" borderId="13" xfId="0" applyFont="1" applyBorder="1" applyAlignment="1" applyProtection="1">
      <alignment vertical="top" wrapText="1"/>
    </xf>
    <xf numFmtId="0" fontId="1" fillId="0" borderId="6" xfId="0" applyFont="1" applyBorder="1" applyAlignment="1" applyProtection="1">
      <alignment vertical="top" wrapText="1"/>
    </xf>
    <xf numFmtId="43" fontId="0" fillId="0" borderId="15" xfId="0" applyNumberFormat="1" applyBorder="1" applyAlignment="1" applyProtection="1">
      <alignment horizontal="center"/>
    </xf>
    <xf numFmtId="0" fontId="0" fillId="0" borderId="15" xfId="0" applyBorder="1" applyAlignment="1" applyProtection="1">
      <alignment horizontal="center"/>
    </xf>
    <xf numFmtId="0" fontId="0" fillId="0" borderId="0" xfId="0" applyBorder="1" applyAlignment="1" applyProtection="1">
      <alignment horizontal="center"/>
    </xf>
    <xf numFmtId="2" fontId="2" fillId="0" borderId="6" xfId="4" applyNumberFormat="1" applyFont="1" applyBorder="1" applyAlignment="1" applyProtection="1">
      <alignment horizontal="center" vertical="center" wrapText="1"/>
    </xf>
    <xf numFmtId="2" fontId="2" fillId="0" borderId="13" xfId="4" applyNumberFormat="1" applyFont="1" applyBorder="1" applyAlignment="1" applyProtection="1">
      <alignment horizontal="center" vertical="center" wrapText="1"/>
    </xf>
    <xf numFmtId="0" fontId="2" fillId="0" borderId="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6" fillId="0" borderId="7" xfId="0" applyFont="1" applyBorder="1" applyAlignment="1" applyProtection="1">
      <alignment horizontal="left"/>
    </xf>
    <xf numFmtId="0" fontId="8" fillId="0" borderId="6"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39" fillId="0" borderId="0" xfId="0" applyFont="1" applyAlignment="1" applyProtection="1">
      <alignment horizontal="left" vertical="top" wrapText="1"/>
    </xf>
    <xf numFmtId="0" fontId="44" fillId="0" borderId="0" xfId="0" applyFont="1" applyAlignment="1" applyProtection="1">
      <alignment horizontal="right" vertical="center"/>
    </xf>
    <xf numFmtId="0" fontId="44" fillId="0" borderId="3" xfId="0" applyFont="1" applyBorder="1" applyAlignment="1" applyProtection="1">
      <alignment horizontal="right" vertical="center"/>
    </xf>
    <xf numFmtId="0" fontId="27" fillId="0" borderId="17" xfId="0" applyFont="1" applyBorder="1" applyAlignment="1" applyProtection="1">
      <alignment horizontal="left" vertical="top" wrapText="1"/>
    </xf>
    <xf numFmtId="0" fontId="27" fillId="0" borderId="15" xfId="0" applyFont="1" applyBorder="1" applyAlignment="1" applyProtection="1">
      <alignment horizontal="left" vertical="top" wrapText="1"/>
    </xf>
    <xf numFmtId="0" fontId="27" fillId="0" borderId="5" xfId="0" applyFont="1" applyBorder="1" applyAlignment="1" applyProtection="1">
      <alignment horizontal="left" vertical="top" wrapText="1"/>
    </xf>
    <xf numFmtId="0" fontId="27" fillId="0" borderId="8" xfId="0" applyFont="1" applyBorder="1" applyAlignment="1" applyProtection="1">
      <alignment horizontal="left" vertical="top" wrapText="1"/>
    </xf>
    <xf numFmtId="0" fontId="27" fillId="0" borderId="0" xfId="0" applyFont="1" applyBorder="1" applyAlignment="1" applyProtection="1">
      <alignment horizontal="left" vertical="top" wrapText="1"/>
    </xf>
    <xf numFmtId="0" fontId="27" fillId="0" borderId="3" xfId="0" applyFont="1" applyBorder="1" applyAlignment="1" applyProtection="1">
      <alignment horizontal="left" vertical="top" wrapText="1"/>
    </xf>
    <xf numFmtId="2" fontId="7" fillId="3" borderId="2" xfId="0" applyNumberFormat="1" applyFont="1" applyFill="1" applyBorder="1" applyAlignment="1" applyProtection="1">
      <alignment horizontal="right" vertical="center"/>
      <protection locked="0"/>
    </xf>
    <xf numFmtId="2" fontId="7" fillId="3" borderId="20" xfId="0" applyNumberFormat="1" applyFont="1" applyFill="1" applyBorder="1" applyAlignment="1" applyProtection="1">
      <alignment horizontal="right" vertical="center"/>
      <protection locked="0"/>
    </xf>
    <xf numFmtId="2" fontId="7" fillId="3" borderId="12" xfId="0" applyNumberFormat="1" applyFont="1" applyFill="1" applyBorder="1" applyAlignment="1" applyProtection="1">
      <alignment horizontal="right" vertical="center"/>
      <protection locked="0"/>
    </xf>
    <xf numFmtId="0" fontId="30" fillId="0" borderId="0" xfId="0" applyFont="1" applyBorder="1" applyAlignment="1" applyProtection="1">
      <alignment horizontal="left" vertical="center" wrapText="1"/>
    </xf>
    <xf numFmtId="0" fontId="29" fillId="0" borderId="2" xfId="0" applyFont="1" applyBorder="1" applyAlignment="1" applyProtection="1">
      <alignment horizontal="center" vertical="center" wrapText="1"/>
    </xf>
    <xf numFmtId="0" fontId="43" fillId="0" borderId="12" xfId="0" applyFont="1" applyBorder="1" applyAlignment="1" applyProtection="1">
      <alignment horizontal="center" vertical="center" wrapText="1"/>
    </xf>
    <xf numFmtId="0" fontId="27" fillId="0" borderId="18" xfId="0" applyFont="1" applyBorder="1" applyAlignment="1" applyProtection="1">
      <alignment horizontal="left" vertical="top" wrapText="1"/>
    </xf>
    <xf numFmtId="0" fontId="27" fillId="0" borderId="7" xfId="0" applyFont="1" applyBorder="1" applyAlignment="1" applyProtection="1">
      <alignment horizontal="left" vertical="top" wrapText="1"/>
    </xf>
    <xf numFmtId="0" fontId="27" fillId="0" borderId="19" xfId="0" applyFont="1" applyBorder="1" applyAlignment="1" applyProtection="1">
      <alignment horizontal="left" vertical="top" wrapText="1"/>
    </xf>
    <xf numFmtId="0" fontId="27" fillId="0" borderId="6" xfId="0" applyFont="1" applyBorder="1" applyAlignment="1" applyProtection="1">
      <alignment horizontal="left" vertical="top" wrapText="1"/>
    </xf>
    <xf numFmtId="0" fontId="27" fillId="0" borderId="9" xfId="0" applyFont="1" applyBorder="1" applyAlignment="1" applyProtection="1">
      <alignment horizontal="left" vertical="top" wrapText="1"/>
    </xf>
    <xf numFmtId="0" fontId="27" fillId="0" borderId="13" xfId="0" applyFont="1" applyBorder="1" applyAlignment="1" applyProtection="1">
      <alignment horizontal="left" vertical="top" wrapText="1"/>
    </xf>
    <xf numFmtId="0" fontId="27" fillId="0" borderId="12" xfId="0" applyFont="1" applyBorder="1" applyAlignment="1" applyProtection="1">
      <alignment horizontal="left" vertical="top" wrapText="1"/>
    </xf>
    <xf numFmtId="0" fontId="28" fillId="0" borderId="0" xfId="0" applyFont="1" applyBorder="1" applyAlignment="1" applyProtection="1">
      <alignment horizontal="center" vertical="top"/>
    </xf>
    <xf numFmtId="0" fontId="27" fillId="3" borderId="17" xfId="0" applyNumberFormat="1" applyFont="1" applyFill="1" applyBorder="1" applyAlignment="1" applyProtection="1">
      <alignment horizontal="left" vertical="top" wrapText="1"/>
      <protection locked="0"/>
    </xf>
    <xf numFmtId="0" fontId="27" fillId="3" borderId="15" xfId="0" applyNumberFormat="1" applyFont="1" applyFill="1" applyBorder="1" applyAlignment="1" applyProtection="1">
      <alignment horizontal="left" vertical="top" wrapText="1"/>
      <protection locked="0"/>
    </xf>
    <xf numFmtId="0" fontId="27" fillId="3" borderId="5" xfId="0" applyNumberFormat="1" applyFont="1" applyFill="1" applyBorder="1" applyAlignment="1" applyProtection="1">
      <alignment horizontal="left" vertical="top" wrapText="1"/>
      <protection locked="0"/>
    </xf>
    <xf numFmtId="0" fontId="27" fillId="3" borderId="18" xfId="0" applyNumberFormat="1" applyFont="1" applyFill="1" applyBorder="1" applyAlignment="1" applyProtection="1">
      <alignment horizontal="left" vertical="top" wrapText="1"/>
      <protection locked="0"/>
    </xf>
    <xf numFmtId="0" fontId="27" fillId="3" borderId="7" xfId="0" applyNumberFormat="1" applyFont="1" applyFill="1" applyBorder="1" applyAlignment="1" applyProtection="1">
      <alignment horizontal="left" vertical="top" wrapText="1"/>
      <protection locked="0"/>
    </xf>
    <xf numFmtId="0" fontId="27" fillId="3" borderId="19" xfId="0" applyNumberFormat="1" applyFont="1" applyFill="1" applyBorder="1" applyAlignment="1" applyProtection="1">
      <alignment horizontal="left" vertical="top" wrapText="1"/>
      <protection locked="0"/>
    </xf>
    <xf numFmtId="0" fontId="17" fillId="0" borderId="0" xfId="0" applyFont="1" applyAlignment="1" applyProtection="1">
      <alignment horizontal="left" wrapText="1"/>
    </xf>
    <xf numFmtId="43" fontId="37" fillId="3" borderId="2" xfId="2" applyNumberFormat="1" applyFont="1" applyFill="1" applyBorder="1" applyAlignment="1" applyProtection="1">
      <alignment horizontal="center" vertical="center"/>
      <protection locked="0"/>
    </xf>
    <xf numFmtId="43" fontId="37" fillId="3" borderId="20" xfId="2" applyNumberFormat="1" applyFont="1" applyFill="1" applyBorder="1" applyAlignment="1" applyProtection="1">
      <alignment horizontal="center" vertical="center"/>
      <protection locked="0"/>
    </xf>
    <xf numFmtId="43" fontId="37" fillId="3" borderId="12" xfId="2" applyNumberFormat="1" applyFont="1" applyFill="1" applyBorder="1" applyAlignment="1" applyProtection="1">
      <alignment horizontal="center" vertical="center"/>
      <protection locked="0"/>
    </xf>
    <xf numFmtId="0" fontId="27" fillId="0" borderId="2" xfId="0" applyFont="1" applyBorder="1" applyAlignment="1" applyProtection="1">
      <alignment horizontal="left" vertical="top" wrapText="1"/>
    </xf>
    <xf numFmtId="0" fontId="37" fillId="0" borderId="6" xfId="0" applyFont="1" applyBorder="1" applyAlignment="1" applyProtection="1">
      <alignment horizontal="left" vertical="center" wrapText="1"/>
    </xf>
    <xf numFmtId="0" fontId="37" fillId="0" borderId="9" xfId="0" applyFont="1" applyBorder="1" applyAlignment="1" applyProtection="1">
      <alignment horizontal="left" vertical="center" wrapText="1"/>
    </xf>
    <xf numFmtId="0" fontId="37" fillId="0" borderId="13" xfId="0" applyFont="1" applyBorder="1" applyAlignment="1" applyProtection="1">
      <alignment horizontal="left" vertical="center" wrapText="1"/>
    </xf>
    <xf numFmtId="0" fontId="27" fillId="0" borderId="6" xfId="0" applyFont="1" applyBorder="1" applyAlignment="1" applyProtection="1">
      <alignment horizontal="right" vertical="center" wrapText="1"/>
    </xf>
    <xf numFmtId="0" fontId="27" fillId="0" borderId="9" xfId="0" applyFont="1" applyBorder="1" applyAlignment="1" applyProtection="1">
      <alignment horizontal="right" vertical="center" wrapText="1"/>
    </xf>
    <xf numFmtId="0" fontId="27" fillId="0" borderId="13" xfId="0" applyFont="1" applyBorder="1" applyAlignment="1" applyProtection="1">
      <alignment horizontal="right" vertical="center" wrapText="1"/>
    </xf>
    <xf numFmtId="0" fontId="27" fillId="0" borderId="0" xfId="6" applyFont="1" applyFill="1" applyBorder="1" applyAlignment="1" applyProtection="1">
      <alignment horizontal="right" vertical="center" wrapText="1"/>
    </xf>
    <xf numFmtId="0" fontId="27" fillId="0" borderId="17" xfId="6" applyFont="1" applyFill="1" applyBorder="1" applyAlignment="1" applyProtection="1">
      <alignment horizontal="left" vertical="top" wrapText="1"/>
    </xf>
    <xf numFmtId="0" fontId="27" fillId="0" borderId="15" xfId="6" applyFont="1" applyFill="1" applyBorder="1" applyAlignment="1" applyProtection="1">
      <alignment horizontal="left" vertical="top" wrapText="1"/>
    </xf>
    <xf numFmtId="0" fontId="27" fillId="0" borderId="5" xfId="6" applyFont="1" applyFill="1" applyBorder="1" applyAlignment="1" applyProtection="1">
      <alignment horizontal="left" vertical="top" wrapText="1"/>
    </xf>
    <xf numFmtId="0" fontId="27" fillId="0" borderId="18" xfId="6" applyFont="1" applyFill="1" applyBorder="1" applyAlignment="1" applyProtection="1">
      <alignment horizontal="left" vertical="top" wrapText="1"/>
    </xf>
    <xf numFmtId="0" fontId="27" fillId="0" borderId="7" xfId="6" applyFont="1" applyFill="1" applyBorder="1" applyAlignment="1" applyProtection="1">
      <alignment horizontal="left" vertical="top" wrapText="1"/>
    </xf>
    <xf numFmtId="0" fontId="27" fillId="0" borderId="19" xfId="6" applyFont="1" applyFill="1" applyBorder="1" applyAlignment="1" applyProtection="1">
      <alignment horizontal="left" vertical="top" wrapText="1"/>
    </xf>
    <xf numFmtId="0" fontId="7" fillId="0" borderId="6" xfId="6" applyFont="1" applyBorder="1" applyAlignment="1" applyProtection="1">
      <alignment horizontal="left"/>
    </xf>
    <xf numFmtId="0" fontId="7" fillId="0" borderId="9" xfId="6" applyFont="1" applyBorder="1" applyAlignment="1" applyProtection="1">
      <alignment horizontal="left"/>
    </xf>
    <xf numFmtId="0" fontId="7" fillId="0" borderId="13" xfId="6" applyFont="1" applyBorder="1" applyAlignment="1" applyProtection="1">
      <alignment horizontal="left"/>
    </xf>
    <xf numFmtId="0" fontId="7" fillId="0" borderId="17" xfId="6" applyFont="1" applyFill="1" applyBorder="1" applyAlignment="1" applyProtection="1">
      <alignment horizontal="left"/>
    </xf>
    <xf numFmtId="0" fontId="7" fillId="0" borderId="15" xfId="6" applyFont="1" applyFill="1" applyBorder="1" applyAlignment="1" applyProtection="1">
      <alignment horizontal="left"/>
    </xf>
    <xf numFmtId="0" fontId="7" fillId="0" borderId="5" xfId="6" applyFont="1" applyFill="1" applyBorder="1" applyAlignment="1" applyProtection="1">
      <alignment horizontal="left"/>
    </xf>
    <xf numFmtId="0" fontId="2" fillId="0" borderId="6" xfId="6" applyFont="1" applyFill="1" applyBorder="1" applyAlignment="1" applyProtection="1">
      <alignment horizontal="left"/>
    </xf>
    <xf numFmtId="0" fontId="2" fillId="0" borderId="9" xfId="6" applyFont="1" applyFill="1" applyBorder="1" applyAlignment="1" applyProtection="1">
      <alignment horizontal="left"/>
    </xf>
    <xf numFmtId="0" fontId="2" fillId="0" borderId="13" xfId="6" applyFont="1" applyFill="1" applyBorder="1" applyAlignment="1" applyProtection="1">
      <alignment horizontal="left"/>
    </xf>
    <xf numFmtId="0" fontId="39" fillId="0" borderId="0" xfId="6" applyFont="1" applyFill="1" applyBorder="1" applyAlignment="1" applyProtection="1">
      <alignment horizontal="left"/>
    </xf>
    <xf numFmtId="0" fontId="40" fillId="0" borderId="1" xfId="6" applyFont="1" applyFill="1" applyBorder="1" applyAlignment="1" applyProtection="1">
      <alignment horizontal="center" vertical="center" wrapText="1"/>
    </xf>
    <xf numFmtId="0" fontId="40" fillId="0" borderId="17" xfId="6" applyFont="1" applyFill="1" applyBorder="1" applyAlignment="1" applyProtection="1">
      <alignment horizontal="center" vertical="center" wrapText="1"/>
    </xf>
    <xf numFmtId="0" fontId="40" fillId="0" borderId="15" xfId="6" applyFont="1" applyFill="1" applyBorder="1" applyAlignment="1" applyProtection="1">
      <alignment horizontal="center" vertical="center" wrapText="1"/>
    </xf>
    <xf numFmtId="0" fontId="40" fillId="0" borderId="8" xfId="6" applyFont="1" applyFill="1" applyBorder="1" applyAlignment="1" applyProtection="1">
      <alignment horizontal="center" vertical="center" wrapText="1"/>
    </xf>
    <xf numFmtId="0" fontId="40" fillId="0" borderId="0" xfId="6" applyFont="1" applyFill="1" applyBorder="1" applyAlignment="1" applyProtection="1">
      <alignment horizontal="center" vertical="center" wrapText="1"/>
    </xf>
    <xf numFmtId="0" fontId="7" fillId="0" borderId="6" xfId="6" applyFont="1" applyFill="1" applyBorder="1" applyAlignment="1" applyProtection="1">
      <alignment horizontal="left"/>
    </xf>
    <xf numFmtId="0" fontId="7" fillId="0" borderId="9" xfId="6" applyFont="1" applyFill="1" applyBorder="1" applyAlignment="1" applyProtection="1">
      <alignment horizontal="left"/>
    </xf>
    <xf numFmtId="0" fontId="7" fillId="0" borderId="13" xfId="6" applyFont="1" applyFill="1" applyBorder="1" applyAlignment="1" applyProtection="1">
      <alignment horizontal="left"/>
    </xf>
    <xf numFmtId="0" fontId="37" fillId="3" borderId="1" xfId="6" applyFont="1" applyFill="1" applyBorder="1" applyAlignment="1" applyProtection="1">
      <alignment horizontal="center" vertical="center" wrapText="1"/>
      <protection locked="0"/>
    </xf>
    <xf numFmtId="0" fontId="7" fillId="3" borderId="1" xfId="6" applyFont="1" applyFill="1" applyBorder="1" applyAlignment="1" applyProtection="1">
      <alignment horizontal="center"/>
      <protection locked="0"/>
    </xf>
    <xf numFmtId="3" fontId="2" fillId="0" borderId="6" xfId="6" applyNumberFormat="1" applyBorder="1" applyAlignment="1" applyProtection="1">
      <alignment horizontal="right"/>
    </xf>
    <xf numFmtId="3" fontId="2" fillId="0" borderId="9" xfId="6" applyNumberFormat="1" applyBorder="1" applyAlignment="1" applyProtection="1">
      <alignment horizontal="right"/>
    </xf>
    <xf numFmtId="0" fontId="2" fillId="0" borderId="2" xfId="6" applyFont="1" applyBorder="1" applyAlignment="1" applyProtection="1">
      <alignment horizontal="left" vertical="center" wrapText="1"/>
    </xf>
    <xf numFmtId="0" fontId="2" fillId="0" borderId="20" xfId="6" applyFont="1" applyBorder="1" applyAlignment="1" applyProtection="1">
      <alignment horizontal="left" vertical="center" wrapText="1"/>
    </xf>
    <xf numFmtId="0" fontId="2" fillId="0" borderId="12" xfId="6" applyFont="1" applyBorder="1" applyAlignment="1" applyProtection="1">
      <alignment horizontal="left" vertical="center" wrapText="1"/>
    </xf>
    <xf numFmtId="0" fontId="2" fillId="0" borderId="6" xfId="6" applyFont="1" applyBorder="1" applyAlignment="1" applyProtection="1">
      <alignment horizontal="left"/>
    </xf>
    <xf numFmtId="0" fontId="2" fillId="0" borderId="9" xfId="6" applyFont="1" applyBorder="1" applyAlignment="1" applyProtection="1">
      <alignment horizontal="left"/>
    </xf>
    <xf numFmtId="0" fontId="2" fillId="0" borderId="13" xfId="6" applyFont="1" applyBorder="1" applyAlignment="1" applyProtection="1">
      <alignment horizontal="left"/>
    </xf>
    <xf numFmtId="3" fontId="2" fillId="0" borderId="1" xfId="6" applyNumberFormat="1" applyBorder="1" applyAlignment="1" applyProtection="1">
      <alignment horizontal="right"/>
    </xf>
    <xf numFmtId="0" fontId="7" fillId="0" borderId="0" xfId="6" applyFont="1" applyFill="1" applyBorder="1" applyAlignment="1" applyProtection="1">
      <alignment horizontal="center"/>
    </xf>
    <xf numFmtId="3" fontId="7" fillId="3" borderId="25" xfId="6" applyNumberFormat="1" applyFont="1" applyFill="1" applyBorder="1" applyAlignment="1" applyProtection="1">
      <alignment horizontal="right"/>
      <protection locked="0"/>
    </xf>
    <xf numFmtId="3" fontId="7" fillId="3" borderId="1" xfId="6" applyNumberFormat="1" applyFont="1" applyFill="1" applyBorder="1" applyAlignment="1" applyProtection="1">
      <alignment horizontal="right"/>
      <protection locked="0"/>
    </xf>
    <xf numFmtId="0" fontId="2" fillId="0" borderId="6" xfId="6" applyFont="1" applyBorder="1" applyAlignment="1" applyProtection="1">
      <alignment horizontal="left" wrapText="1"/>
    </xf>
    <xf numFmtId="0" fontId="2" fillId="0" borderId="9" xfId="6" applyFont="1" applyBorder="1" applyAlignment="1" applyProtection="1">
      <alignment horizontal="left" wrapText="1"/>
    </xf>
    <xf numFmtId="3" fontId="2" fillId="0" borderId="30" xfId="6" applyNumberFormat="1" applyFont="1" applyFill="1" applyBorder="1" applyAlignment="1" applyProtection="1">
      <alignment horizontal="left" wrapText="1"/>
    </xf>
    <xf numFmtId="3" fontId="2" fillId="0" borderId="5" xfId="6" applyNumberFormat="1" applyFont="1" applyFill="1" applyBorder="1" applyAlignment="1" applyProtection="1">
      <alignment horizontal="left" wrapText="1"/>
    </xf>
    <xf numFmtId="3" fontId="2" fillId="0" borderId="21" xfId="6" applyNumberFormat="1" applyFont="1" applyFill="1" applyBorder="1" applyAlignment="1" applyProtection="1">
      <alignment horizontal="left" wrapText="1"/>
    </xf>
    <xf numFmtId="3" fontId="2" fillId="0" borderId="19" xfId="6" applyNumberFormat="1" applyFont="1" applyFill="1" applyBorder="1" applyAlignment="1" applyProtection="1">
      <alignment horizontal="left" wrapText="1"/>
    </xf>
    <xf numFmtId="0" fontId="7" fillId="0" borderId="0" xfId="6" applyFont="1" applyBorder="1" applyAlignment="1" applyProtection="1">
      <alignment horizontal="left" vertical="center" wrapText="1"/>
    </xf>
    <xf numFmtId="0" fontId="2" fillId="0" borderId="0" xfId="6" applyFont="1" applyAlignment="1" applyProtection="1">
      <alignment horizontal="left"/>
    </xf>
    <xf numFmtId="3" fontId="2" fillId="0" borderId="0" xfId="6" applyNumberFormat="1" applyAlignment="1" applyProtection="1">
      <alignment horizontal="right"/>
    </xf>
    <xf numFmtId="0" fontId="7" fillId="0" borderId="5" xfId="6" applyFont="1" applyBorder="1" applyAlignment="1" applyProtection="1">
      <alignment horizontal="left"/>
    </xf>
    <xf numFmtId="0" fontId="2" fillId="0" borderId="17" xfId="6" applyFont="1" applyFill="1" applyBorder="1" applyAlignment="1" applyProtection="1">
      <alignment horizontal="left"/>
    </xf>
    <xf numFmtId="0" fontId="2" fillId="0" borderId="15" xfId="6" applyFont="1" applyFill="1" applyBorder="1" applyAlignment="1" applyProtection="1">
      <alignment horizontal="left"/>
    </xf>
    <xf numFmtId="0" fontId="2" fillId="0" borderId="19" xfId="6" applyFont="1" applyBorder="1" applyAlignment="1" applyProtection="1">
      <alignment horizontal="left"/>
    </xf>
    <xf numFmtId="0" fontId="40" fillId="0" borderId="23" xfId="6" applyFont="1" applyFill="1" applyBorder="1" applyAlignment="1" applyProtection="1">
      <alignment horizontal="center" vertical="center" wrapText="1"/>
    </xf>
    <xf numFmtId="0" fontId="40" fillId="0" borderId="24" xfId="6" applyFont="1" applyFill="1" applyBorder="1" applyAlignment="1" applyProtection="1">
      <alignment horizontal="center" vertical="center" wrapText="1"/>
    </xf>
    <xf numFmtId="0" fontId="40" fillId="0" borderId="25" xfId="6" applyFont="1" applyFill="1" applyBorder="1" applyAlignment="1" applyProtection="1">
      <alignment horizontal="center" vertical="center" wrapText="1"/>
    </xf>
    <xf numFmtId="0" fontId="40" fillId="0" borderId="5" xfId="6" applyFont="1" applyFill="1" applyBorder="1" applyAlignment="1" applyProtection="1">
      <alignment horizontal="center" vertical="center" wrapText="1"/>
    </xf>
    <xf numFmtId="0" fontId="40" fillId="0" borderId="18" xfId="6" applyFont="1" applyFill="1" applyBorder="1" applyAlignment="1" applyProtection="1">
      <alignment horizontal="center" vertical="center" wrapText="1"/>
    </xf>
    <xf numFmtId="0" fontId="40" fillId="0" borderId="19" xfId="6" applyFont="1" applyFill="1" applyBorder="1" applyAlignment="1" applyProtection="1">
      <alignment horizontal="center" vertical="center" wrapText="1"/>
    </xf>
    <xf numFmtId="0" fontId="16" fillId="0" borderId="2" xfId="6" applyFont="1" applyBorder="1" applyAlignment="1" applyProtection="1">
      <alignment horizontal="center" vertical="center" wrapText="1"/>
    </xf>
    <xf numFmtId="0" fontId="16" fillId="0" borderId="12" xfId="6" applyFont="1" applyBorder="1" applyAlignment="1" applyProtection="1">
      <alignment horizontal="center" vertical="center" wrapText="1"/>
    </xf>
    <xf numFmtId="3" fontId="7" fillId="3" borderId="26" xfId="6" applyNumberFormat="1" applyFont="1" applyFill="1" applyBorder="1" applyAlignment="1" applyProtection="1">
      <alignment horizontal="right"/>
      <protection locked="0"/>
    </xf>
    <xf numFmtId="3" fontId="7" fillId="3" borderId="27" xfId="6" applyNumberFormat="1" applyFont="1" applyFill="1" applyBorder="1" applyAlignment="1" applyProtection="1">
      <alignment horizontal="right"/>
      <protection locked="0"/>
    </xf>
    <xf numFmtId="0" fontId="7" fillId="3" borderId="28" xfId="6" applyFont="1" applyFill="1" applyBorder="1" applyAlignment="1" applyProtection="1">
      <alignment horizontal="center"/>
      <protection locked="0"/>
    </xf>
    <xf numFmtId="0" fontId="7" fillId="3" borderId="29" xfId="6" applyFont="1" applyFill="1" applyBorder="1" applyAlignment="1" applyProtection="1">
      <alignment horizontal="center"/>
      <protection locked="0"/>
    </xf>
    <xf numFmtId="0" fontId="27" fillId="0" borderId="6" xfId="6" applyFont="1" applyFill="1" applyBorder="1" applyAlignment="1" applyProtection="1">
      <alignment horizontal="center" vertical="center" wrapText="1"/>
    </xf>
    <xf numFmtId="0" fontId="27" fillId="0" borderId="13" xfId="6" applyFont="1" applyFill="1" applyBorder="1" applyAlignment="1" applyProtection="1">
      <alignment horizontal="center" vertical="center" wrapText="1"/>
    </xf>
    <xf numFmtId="0" fontId="7" fillId="3" borderId="6" xfId="6" applyFont="1" applyFill="1" applyBorder="1" applyAlignment="1" applyProtection="1">
      <alignment horizontal="center"/>
      <protection locked="0"/>
    </xf>
    <xf numFmtId="0" fontId="7" fillId="3" borderId="13" xfId="6" applyFont="1" applyFill="1" applyBorder="1" applyAlignment="1" applyProtection="1">
      <alignment horizontal="center"/>
      <protection locked="0"/>
    </xf>
    <xf numFmtId="3" fontId="2" fillId="0" borderId="6" xfId="6" applyNumberFormat="1" applyFont="1" applyBorder="1" applyAlignment="1" applyProtection="1">
      <alignment horizontal="right"/>
    </xf>
    <xf numFmtId="3" fontId="2" fillId="0" borderId="13" xfId="6" applyNumberFormat="1" applyFont="1" applyBorder="1" applyAlignment="1" applyProtection="1">
      <alignment horizontal="right"/>
    </xf>
    <xf numFmtId="3" fontId="7" fillId="3" borderId="22" xfId="6" applyNumberFormat="1" applyFont="1" applyFill="1" applyBorder="1" applyAlignment="1" applyProtection="1">
      <alignment horizontal="right"/>
      <protection locked="0"/>
    </xf>
    <xf numFmtId="3" fontId="7" fillId="3" borderId="13" xfId="6" applyNumberFormat="1" applyFont="1" applyFill="1" applyBorder="1" applyAlignment="1" applyProtection="1">
      <alignment horizontal="right"/>
      <protection locked="0"/>
    </xf>
    <xf numFmtId="0" fontId="7" fillId="3" borderId="6" xfId="6" applyFont="1" applyFill="1" applyBorder="1" applyAlignment="1" applyProtection="1">
      <alignment horizontal="center" vertical="center"/>
      <protection locked="0"/>
    </xf>
    <xf numFmtId="0" fontId="7" fillId="3" borderId="13" xfId="6" applyFont="1" applyFill="1" applyBorder="1" applyAlignment="1" applyProtection="1">
      <alignment horizontal="center" vertical="center"/>
      <protection locked="0"/>
    </xf>
    <xf numFmtId="3" fontId="2" fillId="0" borderId="5" xfId="6" applyNumberFormat="1" applyFont="1" applyBorder="1" applyAlignment="1" applyProtection="1">
      <alignment horizontal="right"/>
    </xf>
    <xf numFmtId="2" fontId="2" fillId="0" borderId="0" xfId="2" applyNumberFormat="1" applyFont="1" applyBorder="1" applyAlignment="1" applyProtection="1">
      <alignment horizontal="center" vertical="center"/>
    </xf>
    <xf numFmtId="2" fontId="0" fillId="0" borderId="0" xfId="2" applyNumberFormat="1" applyFont="1" applyBorder="1" applyAlignment="1" applyProtection="1">
      <alignment horizontal="center"/>
    </xf>
    <xf numFmtId="2" fontId="7" fillId="0" borderId="0" xfId="6" applyNumberFormat="1" applyFont="1" applyAlignment="1" applyProtection="1">
      <alignment horizontal="center"/>
    </xf>
    <xf numFmtId="0" fontId="7" fillId="0" borderId="11" xfId="6" applyFont="1" applyBorder="1" applyAlignment="1" applyProtection="1">
      <alignment horizontal="left" vertical="center" wrapText="1"/>
    </xf>
    <xf numFmtId="2" fontId="0" fillId="0" borderId="0" xfId="3" applyNumberFormat="1" applyFont="1" applyBorder="1" applyAlignment="1" applyProtection="1">
      <alignment horizontal="center"/>
    </xf>
    <xf numFmtId="0" fontId="41" fillId="0" borderId="0" xfId="6" applyFont="1" applyFill="1" applyBorder="1" applyAlignment="1" applyProtection="1">
      <alignment horizontal="left" vertical="top" wrapText="1"/>
    </xf>
    <xf numFmtId="0" fontId="17" fillId="0" borderId="11" xfId="6" applyFont="1" applyBorder="1" applyAlignment="1" applyProtection="1">
      <alignment horizontal="left" wrapText="1"/>
    </xf>
    <xf numFmtId="0" fontId="17" fillId="0" borderId="0" xfId="6" applyFont="1" applyBorder="1" applyAlignment="1" applyProtection="1">
      <alignment horizontal="left" wrapText="1"/>
    </xf>
    <xf numFmtId="0" fontId="17" fillId="0" borderId="21" xfId="6" applyFont="1" applyBorder="1" applyAlignment="1" applyProtection="1">
      <alignment horizontal="left" wrapText="1"/>
    </xf>
    <xf numFmtId="0" fontId="17" fillId="0" borderId="7" xfId="6" applyFont="1" applyBorder="1" applyAlignment="1" applyProtection="1">
      <alignment horizontal="left" wrapText="1"/>
    </xf>
    <xf numFmtId="164" fontId="29" fillId="0" borderId="7" xfId="6" applyNumberFormat="1" applyFont="1" applyFill="1" applyBorder="1" applyAlignment="1" applyProtection="1">
      <alignment horizontal="center" vertical="center"/>
    </xf>
    <xf numFmtId="0" fontId="28" fillId="0" borderId="6" xfId="6" applyFont="1" applyFill="1" applyBorder="1" applyAlignment="1" applyProtection="1">
      <alignment horizontal="center" vertical="center" wrapText="1"/>
    </xf>
    <xf numFmtId="0" fontId="28" fillId="0" borderId="13" xfId="6" applyFont="1" applyFill="1" applyBorder="1" applyAlignment="1" applyProtection="1">
      <alignment horizontal="center" vertical="center" wrapText="1"/>
    </xf>
    <xf numFmtId="0" fontId="2" fillId="0" borderId="13" xfId="6" applyBorder="1" applyAlignment="1" applyProtection="1">
      <alignment horizontal="center" vertical="center" wrapText="1"/>
    </xf>
    <xf numFmtId="0" fontId="28" fillId="0" borderId="19" xfId="6" applyFont="1" applyFill="1" applyBorder="1" applyAlignment="1" applyProtection="1">
      <alignment horizontal="center" vertical="center" wrapText="1"/>
    </xf>
    <xf numFmtId="0" fontId="8" fillId="0" borderId="22" xfId="6" applyFont="1" applyBorder="1" applyAlignment="1" applyProtection="1">
      <alignment horizontal="center" vertical="center" wrapText="1"/>
    </xf>
    <xf numFmtId="0" fontId="8" fillId="0" borderId="13" xfId="6" applyFont="1" applyBorder="1" applyAlignment="1" applyProtection="1">
      <alignment horizontal="center" vertical="center" wrapText="1"/>
    </xf>
    <xf numFmtId="0" fontId="41" fillId="0" borderId="0" xfId="0" applyFont="1" applyFill="1" applyBorder="1" applyAlignment="1" applyProtection="1">
      <alignment horizontal="left" vertical="center" wrapText="1"/>
    </xf>
    <xf numFmtId="0" fontId="27" fillId="0" borderId="0" xfId="0" applyFont="1" applyAlignment="1" applyProtection="1">
      <alignment horizontal="left" vertical="center"/>
    </xf>
    <xf numFmtId="0" fontId="2" fillId="4" borderId="17" xfId="0" applyNumberFormat="1" applyFont="1" applyFill="1" applyBorder="1" applyAlignment="1" applyProtection="1">
      <alignment horizontal="left" vertical="top" wrapText="1"/>
    </xf>
    <xf numFmtId="0" fontId="0" fillId="4" borderId="15" xfId="0" applyNumberFormat="1" applyFill="1" applyBorder="1" applyAlignment="1" applyProtection="1">
      <alignment horizontal="left" vertical="top" wrapText="1"/>
    </xf>
    <xf numFmtId="0" fontId="0" fillId="4" borderId="5" xfId="0" applyNumberFormat="1" applyFill="1" applyBorder="1" applyAlignment="1" applyProtection="1">
      <alignment horizontal="left" vertical="top" wrapText="1"/>
    </xf>
    <xf numFmtId="0" fontId="0" fillId="4" borderId="18" xfId="0" applyNumberFormat="1" applyFill="1" applyBorder="1" applyAlignment="1" applyProtection="1">
      <alignment horizontal="left" vertical="top" wrapText="1"/>
    </xf>
    <xf numFmtId="0" fontId="0" fillId="4" borderId="7" xfId="0" applyNumberFormat="1" applyFill="1" applyBorder="1" applyAlignment="1" applyProtection="1">
      <alignment horizontal="left" vertical="top" wrapText="1"/>
    </xf>
    <xf numFmtId="0" fontId="0" fillId="4" borderId="19" xfId="0" applyNumberFormat="1" applyFill="1" applyBorder="1" applyAlignment="1" applyProtection="1">
      <alignment horizontal="left" vertical="top" wrapText="1"/>
    </xf>
    <xf numFmtId="0" fontId="29" fillId="0" borderId="1" xfId="0" applyFont="1" applyBorder="1" applyAlignment="1" applyProtection="1">
      <alignment horizontal="left" vertical="center"/>
    </xf>
    <xf numFmtId="0" fontId="46" fillId="0" borderId="2" xfId="0" applyFont="1" applyBorder="1" applyAlignment="1" applyProtection="1">
      <alignment horizontal="left" vertical="top" wrapText="1"/>
    </xf>
    <xf numFmtId="0" fontId="46" fillId="0" borderId="12" xfId="0" applyFont="1" applyBorder="1" applyAlignment="1" applyProtection="1">
      <alignment horizontal="left" vertical="top" wrapText="1"/>
    </xf>
    <xf numFmtId="0" fontId="29" fillId="0" borderId="1" xfId="0" applyFont="1" applyBorder="1" applyAlignment="1" applyProtection="1">
      <alignment horizontal="center" vertical="top" wrapText="1"/>
    </xf>
    <xf numFmtId="49" fontId="28" fillId="3" borderId="6" xfId="0" applyNumberFormat="1" applyFont="1" applyFill="1" applyBorder="1" applyAlignment="1" applyProtection="1">
      <alignment horizontal="center" vertical="top"/>
      <protection locked="0"/>
    </xf>
    <xf numFmtId="49" fontId="28" fillId="3" borderId="13" xfId="0" applyNumberFormat="1" applyFont="1" applyFill="1" applyBorder="1" applyAlignment="1" applyProtection="1">
      <alignment horizontal="center" vertical="top"/>
      <protection locked="0"/>
    </xf>
    <xf numFmtId="0" fontId="27" fillId="0" borderId="0" xfId="0" applyFont="1" applyAlignment="1" applyProtection="1">
      <alignment horizontal="left" vertical="top"/>
    </xf>
    <xf numFmtId="49" fontId="28" fillId="3" borderId="17" xfId="0" applyNumberFormat="1" applyFont="1" applyFill="1" applyBorder="1" applyAlignment="1" applyProtection="1">
      <alignment horizontal="left" vertical="top" wrapText="1"/>
      <protection locked="0"/>
    </xf>
    <xf numFmtId="49" fontId="28" fillId="3" borderId="15" xfId="0" applyNumberFormat="1" applyFont="1" applyFill="1" applyBorder="1" applyAlignment="1" applyProtection="1">
      <alignment horizontal="left" vertical="top" wrapText="1"/>
      <protection locked="0"/>
    </xf>
    <xf numFmtId="49" fontId="28" fillId="3" borderId="5" xfId="0" applyNumberFormat="1" applyFont="1" applyFill="1" applyBorder="1" applyAlignment="1" applyProtection="1">
      <alignment horizontal="left" vertical="top" wrapText="1"/>
      <protection locked="0"/>
    </xf>
    <xf numFmtId="49" fontId="28" fillId="3" borderId="18" xfId="0" applyNumberFormat="1" applyFont="1" applyFill="1" applyBorder="1" applyAlignment="1" applyProtection="1">
      <alignment horizontal="left" vertical="top" wrapText="1"/>
      <protection locked="0"/>
    </xf>
    <xf numFmtId="49" fontId="28" fillId="3" borderId="7" xfId="0" applyNumberFormat="1" applyFont="1" applyFill="1" applyBorder="1" applyAlignment="1" applyProtection="1">
      <alignment horizontal="left" vertical="top" wrapText="1"/>
      <protection locked="0"/>
    </xf>
    <xf numFmtId="49" fontId="28" fillId="3" borderId="19" xfId="0" applyNumberFormat="1" applyFont="1" applyFill="1" applyBorder="1" applyAlignment="1" applyProtection="1">
      <alignment horizontal="left" vertical="top" wrapText="1"/>
      <protection locked="0"/>
    </xf>
    <xf numFmtId="0" fontId="0" fillId="0" borderId="4" xfId="0" applyBorder="1" applyAlignment="1" applyProtection="1">
      <alignment horizontal="left"/>
    </xf>
    <xf numFmtId="0" fontId="34" fillId="0" borderId="0" xfId="0" applyFont="1" applyAlignment="1" applyProtection="1">
      <alignment horizontal="left" vertical="center"/>
    </xf>
    <xf numFmtId="0" fontId="46" fillId="0" borderId="20" xfId="0" applyFont="1" applyBorder="1" applyAlignment="1" applyProtection="1">
      <alignment horizontal="left" vertical="top" wrapText="1"/>
    </xf>
    <xf numFmtId="0" fontId="27" fillId="0" borderId="0" xfId="0" applyFont="1" applyAlignment="1" applyProtection="1">
      <alignment horizontal="left" vertical="top" wrapText="1"/>
    </xf>
    <xf numFmtId="0" fontId="28" fillId="3" borderId="1" xfId="0" applyFont="1" applyFill="1" applyBorder="1" applyAlignment="1" applyProtection="1">
      <alignment horizontal="left"/>
      <protection locked="0"/>
    </xf>
    <xf numFmtId="0" fontId="46" fillId="0" borderId="8" xfId="0" applyFont="1" applyBorder="1" applyAlignment="1" applyProtection="1">
      <alignment horizontal="left" vertical="top" wrapText="1"/>
    </xf>
    <xf numFmtId="0" fontId="46" fillId="0" borderId="3" xfId="0" applyFont="1" applyBorder="1" applyAlignment="1" applyProtection="1">
      <alignment horizontal="left" vertical="top" wrapText="1"/>
    </xf>
    <xf numFmtId="0" fontId="46" fillId="0" borderId="18" xfId="0" applyFont="1" applyBorder="1" applyAlignment="1" applyProtection="1">
      <alignment horizontal="left" vertical="top" wrapText="1"/>
    </xf>
    <xf numFmtId="0" fontId="46" fillId="0" borderId="19" xfId="0" applyFont="1" applyBorder="1" applyAlignment="1" applyProtection="1">
      <alignment horizontal="left" vertical="top" wrapText="1"/>
    </xf>
  </cellXfs>
  <cellStyles count="7">
    <cellStyle name="Gut" xfId="1" builtinId="26" customBuiltin="1"/>
    <cellStyle name="Komma" xfId="2" builtinId="3"/>
    <cellStyle name="Komma 2" xfId="3"/>
    <cellStyle name="Prozent" xfId="4" builtinId="5"/>
    <cellStyle name="Prozent 2" xfId="5"/>
    <cellStyle name="Standard" xfId="0" builtinId="0"/>
    <cellStyle name="Standard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32</xdr:row>
      <xdr:rowOff>0</xdr:rowOff>
    </xdr:from>
    <xdr:to>
      <xdr:col>3</xdr:col>
      <xdr:colOff>0</xdr:colOff>
      <xdr:row>32</xdr:row>
      <xdr:rowOff>0</xdr:rowOff>
    </xdr:to>
    <xdr:pic>
      <xdr:nvPicPr>
        <xdr:cNvPr id="1115"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7934325"/>
          <a:ext cx="1381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32</xdr:row>
      <xdr:rowOff>0</xdr:rowOff>
    </xdr:from>
    <xdr:to>
      <xdr:col>3</xdr:col>
      <xdr:colOff>0</xdr:colOff>
      <xdr:row>32</xdr:row>
      <xdr:rowOff>0</xdr:rowOff>
    </xdr:to>
    <xdr:pic>
      <xdr:nvPicPr>
        <xdr:cNvPr id="1116" name="Grafik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7934325"/>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xdr:row>
      <xdr:rowOff>0</xdr:rowOff>
    </xdr:from>
    <xdr:to>
      <xdr:col>3</xdr:col>
      <xdr:colOff>0</xdr:colOff>
      <xdr:row>4</xdr:row>
      <xdr:rowOff>0</xdr:rowOff>
    </xdr:to>
    <xdr:pic>
      <xdr:nvPicPr>
        <xdr:cNvPr id="1117" name="Grafik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866775"/>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15</xdr:row>
          <xdr:rowOff>0</xdr:rowOff>
        </xdr:from>
        <xdr:to>
          <xdr:col>9</xdr:col>
          <xdr:colOff>533400</xdr:colOff>
          <xdr:row>15</xdr:row>
          <xdr:rowOff>161925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0</xdr:rowOff>
        </xdr:from>
        <xdr:to>
          <xdr:col>10</xdr:col>
          <xdr:colOff>533400</xdr:colOff>
          <xdr:row>15</xdr:row>
          <xdr:rowOff>161925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0</xdr:rowOff>
        </xdr:from>
        <xdr:to>
          <xdr:col>10</xdr:col>
          <xdr:colOff>533400</xdr:colOff>
          <xdr:row>14</xdr:row>
          <xdr:rowOff>161925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xdr:row>
          <xdr:rowOff>0</xdr:rowOff>
        </xdr:from>
        <xdr:to>
          <xdr:col>9</xdr:col>
          <xdr:colOff>533400</xdr:colOff>
          <xdr:row>14</xdr:row>
          <xdr:rowOff>161925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0</xdr:rowOff>
        </xdr:from>
        <xdr:to>
          <xdr:col>10</xdr:col>
          <xdr:colOff>533400</xdr:colOff>
          <xdr:row>26</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0</xdr:rowOff>
        </xdr:from>
        <xdr:to>
          <xdr:col>9</xdr:col>
          <xdr:colOff>533400</xdr:colOff>
          <xdr:row>26</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4.vml"/><Relationship Id="rId7" Type="http://schemas.openxmlformats.org/officeDocument/2006/relationships/ctrlProp" Target="../ctrlProps/ctrlProp3.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5.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view="pageBreakPreview" topLeftCell="A40" zoomScaleNormal="100" zoomScaleSheetLayoutView="100" workbookViewId="0">
      <selection activeCell="A43" sqref="A43:B43"/>
    </sheetView>
  </sheetViews>
  <sheetFormatPr baseColWidth="10" defaultRowHeight="12.75"/>
  <cols>
    <col min="1" max="1" width="4.28515625" style="11" customWidth="1"/>
    <col min="2" max="2" width="94.85546875" style="172" customWidth="1"/>
    <col min="3" max="16384" width="11.42578125" style="38"/>
  </cols>
  <sheetData>
    <row r="1" spans="1:7" ht="15.95" customHeight="1"/>
    <row r="2" spans="1:7" ht="57" customHeight="1">
      <c r="A2" s="186" t="s">
        <v>142</v>
      </c>
      <c r="B2" s="186"/>
      <c r="C2" s="18"/>
      <c r="D2" s="18"/>
      <c r="E2" s="18"/>
      <c r="F2" s="18"/>
      <c r="G2" s="18"/>
    </row>
    <row r="3" spans="1:7" ht="8.1" customHeight="1"/>
    <row r="4" spans="1:7" ht="12.75" customHeight="1">
      <c r="A4" s="184" t="s">
        <v>58</v>
      </c>
      <c r="B4" s="184"/>
    </row>
    <row r="5" spans="1:7" ht="3.95" customHeight="1">
      <c r="A5" s="173"/>
    </row>
    <row r="6" spans="1:7" ht="39.75" customHeight="1">
      <c r="A6" s="185" t="s">
        <v>138</v>
      </c>
      <c r="B6" s="185"/>
    </row>
    <row r="7" spans="1:7" ht="3.95" customHeight="1">
      <c r="A7" s="173"/>
    </row>
    <row r="8" spans="1:7" ht="12.75" customHeight="1">
      <c r="A8" s="184" t="s">
        <v>171</v>
      </c>
      <c r="B8" s="184"/>
    </row>
    <row r="9" spans="1:7" ht="3.95" customHeight="1">
      <c r="A9" s="173"/>
    </row>
    <row r="10" spans="1:7" ht="81.75" customHeight="1">
      <c r="A10" s="185" t="s">
        <v>175</v>
      </c>
      <c r="B10" s="185"/>
    </row>
    <row r="11" spans="1:7" ht="3.95" customHeight="1">
      <c r="A11" s="173"/>
    </row>
    <row r="12" spans="1:7" ht="12.75" customHeight="1">
      <c r="A12" s="184" t="s">
        <v>136</v>
      </c>
      <c r="B12" s="184"/>
    </row>
    <row r="13" spans="1:7" ht="3.95" customHeight="1">
      <c r="A13" s="173"/>
    </row>
    <row r="14" spans="1:7" ht="39.75" customHeight="1">
      <c r="A14" s="185" t="s">
        <v>59</v>
      </c>
      <c r="B14" s="185"/>
    </row>
    <row r="15" spans="1:7" ht="3.95" customHeight="1">
      <c r="A15" s="173"/>
    </row>
    <row r="16" spans="1:7" ht="29.25" customHeight="1">
      <c r="A16" s="185" t="s">
        <v>137</v>
      </c>
      <c r="B16" s="185"/>
    </row>
    <row r="17" spans="1:2" ht="3.95" customHeight="1">
      <c r="A17" s="173"/>
    </row>
    <row r="18" spans="1:2" ht="27" customHeight="1">
      <c r="A18" s="185" t="s">
        <v>145</v>
      </c>
      <c r="B18" s="185"/>
    </row>
    <row r="19" spans="1:2" ht="6" customHeight="1"/>
    <row r="20" spans="1:2" ht="12.75" customHeight="1">
      <c r="A20" s="184" t="s">
        <v>62</v>
      </c>
      <c r="B20" s="184"/>
    </row>
    <row r="21" spans="1:2" ht="3.95" customHeight="1">
      <c r="A21" s="173"/>
    </row>
    <row r="22" spans="1:2">
      <c r="A22" s="185" t="s">
        <v>180</v>
      </c>
      <c r="B22" s="185"/>
    </row>
    <row r="23" spans="1:2" ht="3.95" customHeight="1">
      <c r="A23" s="173"/>
    </row>
    <row r="24" spans="1:2" ht="27.75" customHeight="1">
      <c r="A24" s="185" t="s">
        <v>108</v>
      </c>
      <c r="B24" s="185"/>
    </row>
    <row r="25" spans="1:2" ht="28.5" customHeight="1">
      <c r="A25" s="185" t="s">
        <v>109</v>
      </c>
      <c r="B25" s="185"/>
    </row>
    <row r="26" spans="1:2" ht="6" customHeight="1"/>
    <row r="27" spans="1:2" ht="15" customHeight="1">
      <c r="A27" s="184" t="s">
        <v>60</v>
      </c>
      <c r="B27" s="184"/>
    </row>
    <row r="28" spans="1:2" ht="3.95" customHeight="1">
      <c r="A28" s="173"/>
    </row>
    <row r="29" spans="1:2" ht="28.5" customHeight="1">
      <c r="A29" s="185" t="s">
        <v>176</v>
      </c>
      <c r="B29" s="185"/>
    </row>
    <row r="30" spans="1:2" ht="6" customHeight="1"/>
    <row r="31" spans="1:2" ht="12.75" customHeight="1">
      <c r="A31" s="184" t="s">
        <v>135</v>
      </c>
      <c r="B31" s="184"/>
    </row>
    <row r="32" spans="1:2" ht="18.75" customHeight="1">
      <c r="A32" s="183" t="s">
        <v>139</v>
      </c>
      <c r="B32" s="183"/>
    </row>
    <row r="33" spans="1:2" ht="3.95" customHeight="1">
      <c r="A33" s="173"/>
    </row>
    <row r="34" spans="1:2" ht="14.25" customHeight="1">
      <c r="A34" s="185" t="s">
        <v>172</v>
      </c>
      <c r="B34" s="185"/>
    </row>
    <row r="35" spans="1:2" ht="3.95" customHeight="1">
      <c r="A35" s="173"/>
    </row>
    <row r="36" spans="1:2" ht="15.75" customHeight="1">
      <c r="A36" s="174" t="s">
        <v>61</v>
      </c>
      <c r="B36" s="175" t="s">
        <v>102</v>
      </c>
    </row>
    <row r="37" spans="1:2" ht="25.5">
      <c r="A37" s="174" t="s">
        <v>6</v>
      </c>
      <c r="B37" s="175" t="s">
        <v>150</v>
      </c>
    </row>
    <row r="38" spans="1:2" ht="40.5" customHeight="1">
      <c r="A38" s="174" t="s">
        <v>7</v>
      </c>
      <c r="B38" s="175" t="s">
        <v>110</v>
      </c>
    </row>
    <row r="39" spans="1:2" ht="39.75" customHeight="1">
      <c r="A39" s="174" t="s">
        <v>8</v>
      </c>
      <c r="B39" s="175" t="s">
        <v>151</v>
      </c>
    </row>
    <row r="40" spans="1:2" ht="15.75" customHeight="1">
      <c r="A40" s="174" t="s">
        <v>9</v>
      </c>
      <c r="B40" s="175" t="s">
        <v>111</v>
      </c>
    </row>
    <row r="41" spans="1:2" ht="75.75" customHeight="1">
      <c r="A41" s="174" t="s">
        <v>103</v>
      </c>
      <c r="B41" s="175" t="s">
        <v>143</v>
      </c>
    </row>
    <row r="42" spans="1:2" ht="3.95" customHeight="1">
      <c r="A42" s="173"/>
    </row>
    <row r="43" spans="1:2" ht="51" customHeight="1">
      <c r="A43" s="185" t="s">
        <v>186</v>
      </c>
      <c r="B43" s="185"/>
    </row>
    <row r="44" spans="1:2" ht="3.95" customHeight="1">
      <c r="A44" s="173"/>
    </row>
    <row r="45" spans="1:2" ht="14.25">
      <c r="A45" s="189" t="s">
        <v>63</v>
      </c>
      <c r="B45" s="189"/>
    </row>
    <row r="46" spans="1:2" ht="3.95" customHeight="1">
      <c r="A46" s="173"/>
    </row>
    <row r="47" spans="1:2" ht="25.5" customHeight="1">
      <c r="A47" s="174" t="s">
        <v>39</v>
      </c>
      <c r="B47" s="175" t="s">
        <v>140</v>
      </c>
    </row>
    <row r="48" spans="1:2" ht="3.95" customHeight="1">
      <c r="A48" s="173"/>
    </row>
    <row r="49" spans="1:6" ht="26.25" customHeight="1">
      <c r="A49" s="173"/>
      <c r="B49" s="175" t="s">
        <v>177</v>
      </c>
    </row>
    <row r="50" spans="1:6" ht="3.95" customHeight="1">
      <c r="A50" s="173"/>
    </row>
    <row r="51" spans="1:6" ht="51">
      <c r="A51" s="173"/>
      <c r="B51" s="175" t="s">
        <v>144</v>
      </c>
    </row>
    <row r="52" spans="1:6" ht="3.95" customHeight="1">
      <c r="A52" s="173"/>
    </row>
    <row r="53" spans="1:6" ht="51" customHeight="1">
      <c r="A53" s="173"/>
      <c r="B53" s="176" t="s">
        <v>173</v>
      </c>
    </row>
    <row r="54" spans="1:6" ht="3.95" customHeight="1">
      <c r="A54" s="173"/>
    </row>
    <row r="55" spans="1:6" ht="50.25" customHeight="1">
      <c r="A55" s="173"/>
      <c r="B55" s="175" t="s">
        <v>152</v>
      </c>
    </row>
    <row r="56" spans="1:6" ht="3.95" customHeight="1">
      <c r="A56" s="173"/>
    </row>
    <row r="57" spans="1:6" ht="66.75" customHeight="1">
      <c r="A57" s="187" t="s">
        <v>174</v>
      </c>
      <c r="B57" s="187"/>
      <c r="F57" s="11"/>
    </row>
    <row r="58" spans="1:6" ht="3.95" customHeight="1">
      <c r="A58" s="173"/>
    </row>
    <row r="59" spans="1:6" ht="62.25" customHeight="1">
      <c r="A59" s="174" t="s">
        <v>2</v>
      </c>
      <c r="B59" s="175" t="s">
        <v>141</v>
      </c>
    </row>
    <row r="60" spans="1:6" ht="3.95" customHeight="1">
      <c r="A60" s="173"/>
    </row>
    <row r="61" spans="1:6" ht="49.5" customHeight="1">
      <c r="A61" s="174"/>
      <c r="B61" s="175" t="s">
        <v>112</v>
      </c>
    </row>
    <row r="62" spans="1:6" ht="3.95" customHeight="1">
      <c r="A62" s="173"/>
    </row>
    <row r="63" spans="1:6" ht="25.5">
      <c r="A63" s="174" t="s">
        <v>11</v>
      </c>
      <c r="B63" s="175" t="s">
        <v>66</v>
      </c>
    </row>
    <row r="64" spans="1:6" ht="6" customHeight="1"/>
    <row r="65" spans="1:2" ht="15" customHeight="1">
      <c r="A65" s="184" t="s">
        <v>120</v>
      </c>
      <c r="B65" s="184"/>
    </row>
    <row r="66" spans="1:2" ht="6" customHeight="1"/>
    <row r="67" spans="1:2" ht="165.75" customHeight="1">
      <c r="A67" s="185" t="s">
        <v>153</v>
      </c>
      <c r="B67" s="185"/>
    </row>
    <row r="68" spans="1:2" ht="6" customHeight="1"/>
    <row r="69" spans="1:2" ht="15">
      <c r="A69" s="188" t="s">
        <v>64</v>
      </c>
      <c r="B69" s="188"/>
    </row>
    <row r="70" spans="1:2" ht="3.95" customHeight="1">
      <c r="A70" s="173"/>
    </row>
    <row r="71" spans="1:2" s="39" customFormat="1" ht="93" customHeight="1">
      <c r="A71" s="185" t="s">
        <v>178</v>
      </c>
      <c r="B71" s="185"/>
    </row>
    <row r="72" spans="1:2" ht="31.5" customHeight="1"/>
  </sheetData>
  <sheetProtection password="C32E" sheet="1" objects="1" scenarios="1"/>
  <mergeCells count="25">
    <mergeCell ref="A71:B71"/>
    <mergeCell ref="A67:B67"/>
    <mergeCell ref="A69:B69"/>
    <mergeCell ref="A65:B65"/>
    <mergeCell ref="A43:B43"/>
    <mergeCell ref="A45:B45"/>
    <mergeCell ref="A2:B2"/>
    <mergeCell ref="A10:B10"/>
    <mergeCell ref="A20:B20"/>
    <mergeCell ref="A34:B34"/>
    <mergeCell ref="A57:B57"/>
    <mergeCell ref="A32:B32"/>
    <mergeCell ref="A27:B27"/>
    <mergeCell ref="A31:B31"/>
    <mergeCell ref="A4:B4"/>
    <mergeCell ref="A6:B6"/>
    <mergeCell ref="A12:B12"/>
    <mergeCell ref="A14:B14"/>
    <mergeCell ref="A16:B16"/>
    <mergeCell ref="A8:B8"/>
    <mergeCell ref="A18:B18"/>
    <mergeCell ref="A29:B29"/>
    <mergeCell ref="A22:B22"/>
    <mergeCell ref="A24:B24"/>
    <mergeCell ref="A25:B25"/>
  </mergeCells>
  <pageMargins left="0.7" right="0.7" top="0.75" bottom="0.75" header="0.3" footer="0.3"/>
  <pageSetup paperSize="9" scale="90" fitToHeight="0" orientation="portrait" r:id="rId1"/>
  <headerFooter alignWithMargins="0">
    <oddHeader>&amp;R&amp;G</oddHeader>
    <oddFooter>&amp;Lerstellt 30.04.2014&amp;RSeite &amp;P/&amp;N</oddFooter>
  </headerFooter>
  <rowBreaks count="1" manualBreakCount="1">
    <brk id="43" max="1" man="1"/>
  </rowBreaks>
  <colBreaks count="1" manualBreakCount="1">
    <brk id="4"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view="pageBreakPreview" zoomScaleNormal="100" zoomScaleSheetLayoutView="100" workbookViewId="0">
      <selection activeCell="H12" sqref="H12:H14"/>
    </sheetView>
  </sheetViews>
  <sheetFormatPr baseColWidth="10" defaultRowHeight="12.75"/>
  <cols>
    <col min="1" max="1" width="5.42578125" style="38" customWidth="1"/>
    <col min="2" max="4" width="11.42578125" style="38"/>
    <col min="5" max="5" width="17.42578125" style="38" customWidth="1"/>
    <col min="6" max="6" width="5" style="38" customWidth="1"/>
    <col min="7" max="7" width="7.7109375" style="38" customWidth="1"/>
    <col min="8" max="8" width="13.28515625" style="38" customWidth="1"/>
    <col min="9" max="9" width="2.5703125" style="38" customWidth="1"/>
    <col min="10" max="10" width="7.7109375" style="38" customWidth="1"/>
    <col min="11" max="11" width="13.28515625" style="38" customWidth="1"/>
    <col min="12" max="16384" width="11.42578125" style="38"/>
  </cols>
  <sheetData>
    <row r="1" spans="1:11" ht="7.5" customHeight="1">
      <c r="K1" s="39"/>
    </row>
    <row r="2" spans="1:11" ht="39" customHeight="1">
      <c r="A2" s="16" t="s">
        <v>0</v>
      </c>
      <c r="B2" s="186" t="s">
        <v>36</v>
      </c>
      <c r="C2" s="186"/>
      <c r="D2" s="186"/>
      <c r="E2" s="186"/>
      <c r="F2" s="186"/>
      <c r="G2" s="186"/>
      <c r="H2" s="186"/>
      <c r="I2" s="186"/>
      <c r="J2" s="186"/>
      <c r="K2" s="186"/>
    </row>
    <row r="3" spans="1:11" ht="9" customHeight="1">
      <c r="A3" s="1"/>
      <c r="B3" s="8"/>
      <c r="C3" s="8"/>
      <c r="D3" s="8"/>
      <c r="E3" s="8"/>
      <c r="F3" s="8"/>
      <c r="K3" s="182">
        <v>45413</v>
      </c>
    </row>
    <row r="4" spans="1:11">
      <c r="A4" s="1"/>
      <c r="B4" s="206" t="s">
        <v>53</v>
      </c>
      <c r="C4" s="206"/>
      <c r="D4" s="229"/>
      <c r="E4" s="230"/>
      <c r="F4" s="230"/>
      <c r="G4" s="230"/>
      <c r="H4" s="230"/>
      <c r="I4" s="230"/>
      <c r="J4" s="230"/>
      <c r="K4" s="231"/>
    </row>
    <row r="5" spans="1:11" ht="40.5" customHeight="1">
      <c r="A5" s="1"/>
      <c r="B5" s="206"/>
      <c r="C5" s="206"/>
      <c r="D5" s="232"/>
      <c r="E5" s="233"/>
      <c r="F5" s="233"/>
      <c r="G5" s="233"/>
      <c r="H5" s="233"/>
      <c r="I5" s="233"/>
      <c r="J5" s="233"/>
      <c r="K5" s="234"/>
    </row>
    <row r="6" spans="1:11" ht="12" customHeight="1">
      <c r="A6" s="1"/>
      <c r="B6" s="181"/>
      <c r="C6" s="72"/>
      <c r="D6" s="17"/>
      <c r="E6" s="17"/>
      <c r="F6" s="17"/>
      <c r="G6" s="17"/>
      <c r="H6" s="49" t="s">
        <v>107</v>
      </c>
    </row>
    <row r="7" spans="1:11" ht="18" customHeight="1">
      <c r="A7" s="1"/>
      <c r="B7" s="17"/>
      <c r="C7" s="17"/>
      <c r="D7" s="17"/>
      <c r="E7" s="207" t="s">
        <v>54</v>
      </c>
      <c r="F7" s="207"/>
      <c r="G7" s="208"/>
      <c r="H7" s="66"/>
      <c r="K7" s="235" t="s">
        <v>147</v>
      </c>
    </row>
    <row r="8" spans="1:11" ht="25.5" customHeight="1">
      <c r="A8" s="2"/>
      <c r="B8" s="9"/>
      <c r="C8" s="9"/>
      <c r="D8" s="9"/>
      <c r="E8" s="9"/>
      <c r="F8" s="9"/>
      <c r="G8" s="9"/>
      <c r="K8" s="235"/>
    </row>
    <row r="9" spans="1:11" ht="12.75" customHeight="1">
      <c r="A9" s="1"/>
      <c r="B9" s="8"/>
      <c r="C9" s="8"/>
      <c r="D9" s="8"/>
      <c r="E9" s="8"/>
      <c r="F9" s="8"/>
      <c r="H9" s="219" t="s">
        <v>146</v>
      </c>
      <c r="K9" s="219" t="s">
        <v>146</v>
      </c>
    </row>
    <row r="10" spans="1:11" s="51" customFormat="1" ht="25.5" customHeight="1">
      <c r="A10" s="19" t="s">
        <v>39</v>
      </c>
      <c r="B10" s="218" t="s">
        <v>3</v>
      </c>
      <c r="C10" s="218"/>
      <c r="D10" s="33"/>
      <c r="E10" s="33"/>
      <c r="F10" s="33"/>
      <c r="G10" s="50"/>
      <c r="H10" s="220"/>
      <c r="K10" s="220"/>
    </row>
    <row r="11" spans="1:11" ht="14.1" customHeight="1">
      <c r="A11" s="4" t="s">
        <v>4</v>
      </c>
      <c r="B11" s="239" t="s">
        <v>5</v>
      </c>
      <c r="C11" s="239"/>
      <c r="D11" s="239"/>
      <c r="E11" s="239"/>
      <c r="F11" s="239"/>
      <c r="G11" s="239"/>
      <c r="H11" s="67"/>
      <c r="K11" s="69"/>
    </row>
    <row r="12" spans="1:11" ht="14.1" customHeight="1">
      <c r="A12" s="65" t="s">
        <v>6</v>
      </c>
      <c r="B12" s="209" t="s">
        <v>114</v>
      </c>
      <c r="C12" s="210"/>
      <c r="D12" s="210"/>
      <c r="E12" s="210"/>
      <c r="F12" s="210"/>
      <c r="G12" s="211"/>
      <c r="H12" s="236"/>
      <c r="K12" s="215"/>
    </row>
    <row r="13" spans="1:11" ht="41.25" customHeight="1">
      <c r="A13" s="37"/>
      <c r="B13" s="212" t="s">
        <v>113</v>
      </c>
      <c r="C13" s="213"/>
      <c r="D13" s="213"/>
      <c r="E13" s="213"/>
      <c r="F13" s="213"/>
      <c r="G13" s="214"/>
      <c r="H13" s="237"/>
      <c r="K13" s="216"/>
    </row>
    <row r="14" spans="1:11" ht="28.5" customHeight="1">
      <c r="A14" s="37"/>
      <c r="B14" s="212" t="s">
        <v>125</v>
      </c>
      <c r="C14" s="213"/>
      <c r="D14" s="213"/>
      <c r="E14" s="213"/>
      <c r="F14" s="213"/>
      <c r="G14" s="214"/>
      <c r="H14" s="238"/>
      <c r="K14" s="217"/>
    </row>
    <row r="15" spans="1:11" ht="14.1" customHeight="1">
      <c r="A15" s="228" t="s">
        <v>7</v>
      </c>
      <c r="B15" s="209" t="s">
        <v>123</v>
      </c>
      <c r="C15" s="210"/>
      <c r="D15" s="210"/>
      <c r="E15" s="210"/>
      <c r="F15" s="210"/>
      <c r="G15" s="211"/>
      <c r="H15" s="236"/>
      <c r="K15" s="215"/>
    </row>
    <row r="16" spans="1:11" ht="14.1" customHeight="1">
      <c r="A16" s="228"/>
      <c r="B16" s="212" t="s">
        <v>187</v>
      </c>
      <c r="C16" s="213"/>
      <c r="D16" s="213"/>
      <c r="E16" s="213"/>
      <c r="F16" s="213"/>
      <c r="G16" s="214"/>
      <c r="H16" s="237"/>
      <c r="K16" s="216"/>
    </row>
    <row r="17" spans="1:11" ht="14.1" customHeight="1">
      <c r="A17" s="228"/>
      <c r="B17" s="212" t="s">
        <v>188</v>
      </c>
      <c r="C17" s="213"/>
      <c r="D17" s="213"/>
      <c r="E17" s="213"/>
      <c r="F17" s="213"/>
      <c r="G17" s="214"/>
      <c r="H17" s="237"/>
      <c r="K17" s="216"/>
    </row>
    <row r="18" spans="1:11" ht="14.1" customHeight="1">
      <c r="A18" s="228"/>
      <c r="B18" s="212" t="s">
        <v>124</v>
      </c>
      <c r="C18" s="213"/>
      <c r="D18" s="213"/>
      <c r="E18" s="213"/>
      <c r="F18" s="213"/>
      <c r="G18" s="214"/>
      <c r="H18" s="237"/>
      <c r="K18" s="216"/>
    </row>
    <row r="19" spans="1:11" ht="14.1" customHeight="1">
      <c r="A19" s="228"/>
      <c r="B19" s="212" t="s">
        <v>154</v>
      </c>
      <c r="C19" s="213"/>
      <c r="D19" s="213"/>
      <c r="E19" s="213"/>
      <c r="F19" s="213"/>
      <c r="G19" s="214"/>
      <c r="H19" s="237"/>
      <c r="K19" s="216"/>
    </row>
    <row r="20" spans="1:11" ht="14.1" customHeight="1">
      <c r="A20" s="228"/>
      <c r="B20" s="212" t="s">
        <v>115</v>
      </c>
      <c r="C20" s="213"/>
      <c r="D20" s="213"/>
      <c r="E20" s="213"/>
      <c r="F20" s="213"/>
      <c r="G20" s="214"/>
      <c r="H20" s="238"/>
      <c r="K20" s="217"/>
    </row>
    <row r="21" spans="1:11" ht="14.1" customHeight="1">
      <c r="A21" s="228" t="s">
        <v>8</v>
      </c>
      <c r="B21" s="209" t="s">
        <v>116</v>
      </c>
      <c r="C21" s="210"/>
      <c r="D21" s="210"/>
      <c r="E21" s="210"/>
      <c r="F21" s="210"/>
      <c r="G21" s="211"/>
      <c r="H21" s="236"/>
      <c r="K21" s="215"/>
    </row>
    <row r="22" spans="1:11" ht="14.1" customHeight="1">
      <c r="A22" s="228"/>
      <c r="B22" s="212" t="s">
        <v>117</v>
      </c>
      <c r="C22" s="213"/>
      <c r="D22" s="213"/>
      <c r="E22" s="213"/>
      <c r="F22" s="213"/>
      <c r="G22" s="214"/>
      <c r="H22" s="237"/>
      <c r="K22" s="216"/>
    </row>
    <row r="23" spans="1:11" ht="14.1" customHeight="1">
      <c r="A23" s="228"/>
      <c r="B23" s="212" t="s">
        <v>118</v>
      </c>
      <c r="C23" s="213"/>
      <c r="D23" s="213"/>
      <c r="E23" s="213"/>
      <c r="F23" s="213"/>
      <c r="G23" s="214"/>
      <c r="H23" s="237"/>
      <c r="K23" s="216"/>
    </row>
    <row r="24" spans="1:11" ht="14.1" customHeight="1">
      <c r="A24" s="228"/>
      <c r="B24" s="221" t="s">
        <v>119</v>
      </c>
      <c r="C24" s="222"/>
      <c r="D24" s="222"/>
      <c r="E24" s="222"/>
      <c r="F24" s="222"/>
      <c r="G24" s="223"/>
      <c r="H24" s="238"/>
      <c r="K24" s="217"/>
    </row>
    <row r="25" spans="1:11" ht="15.75" customHeight="1">
      <c r="A25" s="5" t="s">
        <v>9</v>
      </c>
      <c r="B25" s="227" t="s">
        <v>126</v>
      </c>
      <c r="C25" s="227"/>
      <c r="D25" s="227"/>
      <c r="E25" s="227"/>
      <c r="F25" s="227"/>
      <c r="G25" s="227"/>
      <c r="H25" s="68"/>
      <c r="K25" s="69"/>
    </row>
    <row r="26" spans="1:11" ht="19.5" customHeight="1">
      <c r="A26" s="34" t="s">
        <v>10</v>
      </c>
      <c r="B26" s="240" t="s">
        <v>93</v>
      </c>
      <c r="C26" s="241"/>
      <c r="D26" s="241"/>
      <c r="E26" s="241"/>
      <c r="F26" s="241"/>
      <c r="G26" s="242"/>
      <c r="H26" s="43">
        <f>SUM(H11:H25)</f>
        <v>0</v>
      </c>
      <c r="I26" s="64"/>
      <c r="J26" s="64"/>
      <c r="K26" s="43">
        <f>SUM(K11:K25)</f>
        <v>0</v>
      </c>
    </row>
    <row r="27" spans="1:11" ht="33" customHeight="1">
      <c r="A27" s="5"/>
      <c r="B27" s="31"/>
      <c r="C27" s="31"/>
      <c r="D27" s="31"/>
      <c r="E27" s="31"/>
      <c r="F27" s="31"/>
      <c r="G27" s="52" t="s">
        <v>92</v>
      </c>
      <c r="H27" s="53" t="s">
        <v>89</v>
      </c>
      <c r="J27" s="52" t="s">
        <v>92</v>
      </c>
      <c r="K27" s="53" t="s">
        <v>89</v>
      </c>
    </row>
    <row r="28" spans="1:11" ht="30.75" customHeight="1">
      <c r="A28" s="5" t="s">
        <v>87</v>
      </c>
      <c r="B28" s="224" t="s">
        <v>96</v>
      </c>
      <c r="C28" s="225"/>
      <c r="D28" s="225"/>
      <c r="E28" s="225"/>
      <c r="F28" s="226"/>
      <c r="G28" s="70"/>
      <c r="H28" s="43">
        <f>G28*0.3</f>
        <v>0</v>
      </c>
      <c r="J28" s="70"/>
      <c r="K28" s="43">
        <f>J28*0.3</f>
        <v>0</v>
      </c>
    </row>
    <row r="29" spans="1:11" ht="26.25" customHeight="1">
      <c r="A29" s="5" t="s">
        <v>88</v>
      </c>
      <c r="B29" s="224" t="s">
        <v>155</v>
      </c>
      <c r="C29" s="225"/>
      <c r="D29" s="225"/>
      <c r="E29" s="225"/>
      <c r="F29" s="226"/>
      <c r="G29" s="70"/>
      <c r="H29" s="43">
        <f>G29*0.2</f>
        <v>0</v>
      </c>
      <c r="J29" s="70"/>
      <c r="K29" s="43">
        <f>J29*0.2</f>
        <v>0</v>
      </c>
    </row>
    <row r="30" spans="1:11" ht="28.5" customHeight="1">
      <c r="A30" s="73" t="s">
        <v>94</v>
      </c>
      <c r="B30" s="224" t="s">
        <v>122</v>
      </c>
      <c r="C30" s="225"/>
      <c r="D30" s="225"/>
      <c r="E30" s="225"/>
      <c r="F30" s="226"/>
      <c r="G30" s="70"/>
      <c r="H30" s="43">
        <f>G30*0.2</f>
        <v>0</v>
      </c>
      <c r="J30" s="70"/>
      <c r="K30" s="43">
        <f>J30*0.2</f>
        <v>0</v>
      </c>
    </row>
    <row r="31" spans="1:11" ht="18.75" customHeight="1">
      <c r="A31" s="5"/>
      <c r="B31" s="243" t="s">
        <v>90</v>
      </c>
      <c r="C31" s="244"/>
      <c r="D31" s="244"/>
      <c r="E31" s="244"/>
      <c r="F31" s="245"/>
      <c r="G31" s="54">
        <f>SUM(G28:G30)</f>
        <v>0</v>
      </c>
      <c r="H31" s="43">
        <f>SUM(H28:H30)</f>
        <v>0</v>
      </c>
      <c r="J31" s="54">
        <f>SUM(J28:J30)</f>
        <v>0</v>
      </c>
      <c r="K31" s="43">
        <f>SUM(K28:K30)</f>
        <v>0</v>
      </c>
    </row>
    <row r="32" spans="1:11" ht="18.600000000000001" customHeight="1">
      <c r="A32" s="6" t="s">
        <v>99</v>
      </c>
      <c r="B32" s="240" t="s">
        <v>95</v>
      </c>
      <c r="C32" s="241"/>
      <c r="D32" s="241"/>
      <c r="E32" s="241"/>
      <c r="F32" s="241"/>
      <c r="G32" s="242"/>
      <c r="H32" s="32">
        <f>H26+H28+H29+H30</f>
        <v>0</v>
      </c>
      <c r="K32" s="32">
        <f>K26+K28+K29+K30</f>
        <v>0</v>
      </c>
    </row>
    <row r="33" spans="1:11" ht="14.25" customHeight="1">
      <c r="A33" s="3"/>
      <c r="B33" s="190" t="s">
        <v>149</v>
      </c>
      <c r="C33" s="190"/>
      <c r="D33" s="190"/>
      <c r="E33" s="190"/>
      <c r="F33" s="190"/>
      <c r="G33" s="190"/>
      <c r="H33" s="190"/>
    </row>
    <row r="34" spans="1:11" ht="9.75" customHeight="1">
      <c r="A34" s="3"/>
      <c r="B34" s="13"/>
      <c r="C34" s="14"/>
      <c r="D34" s="14"/>
      <c r="E34" s="14"/>
      <c r="F34" s="14"/>
      <c r="G34" s="14"/>
    </row>
    <row r="35" spans="1:11" ht="19.5" customHeight="1">
      <c r="A35" s="3"/>
      <c r="B35" s="35" t="s">
        <v>100</v>
      </c>
      <c r="C35" s="14"/>
      <c r="D35" s="14"/>
      <c r="E35" s="14"/>
      <c r="F35" s="14"/>
      <c r="G35" s="58"/>
    </row>
    <row r="36" spans="1:11" ht="15">
      <c r="A36" s="3"/>
      <c r="B36" s="10"/>
      <c r="C36" s="11"/>
      <c r="D36" s="11"/>
      <c r="E36" s="11"/>
      <c r="F36" s="11"/>
      <c r="G36" s="15"/>
      <c r="H36" s="55"/>
    </row>
    <row r="37" spans="1:11" ht="33" customHeight="1">
      <c r="B37" s="203" t="s">
        <v>72</v>
      </c>
      <c r="C37" s="203"/>
      <c r="D37" s="203"/>
      <c r="E37" s="203"/>
      <c r="F37" s="204" t="s">
        <v>97</v>
      </c>
      <c r="G37" s="205"/>
      <c r="H37" s="52" t="s">
        <v>98</v>
      </c>
      <c r="K37" s="52" t="s">
        <v>98</v>
      </c>
    </row>
    <row r="38" spans="1:11" ht="28.5" customHeight="1">
      <c r="B38" s="194" t="s">
        <v>189</v>
      </c>
      <c r="C38" s="192"/>
      <c r="D38" s="192"/>
      <c r="E38" s="193"/>
      <c r="F38" s="198" t="e">
        <f>((H11+H12+H15)*100)/H26</f>
        <v>#DIV/0!</v>
      </c>
      <c r="G38" s="199"/>
      <c r="H38" s="180" t="e">
        <f>((H11+H12+H15+H28+H29)*100)/H32</f>
        <v>#DIV/0!</v>
      </c>
      <c r="K38" s="36" t="e">
        <f>((K11+K12+K15+K28+K29)*100)/K32</f>
        <v>#DIV/0!</v>
      </c>
    </row>
    <row r="39" spans="1:11" ht="30" customHeight="1">
      <c r="B39" s="191" t="s">
        <v>185</v>
      </c>
      <c r="C39" s="192"/>
      <c r="D39" s="192"/>
      <c r="E39" s="193"/>
      <c r="F39" s="198" t="e">
        <f>((H11+H12)*100)/H26</f>
        <v>#DIV/0!</v>
      </c>
      <c r="G39" s="199"/>
      <c r="H39" s="36" t="e">
        <f>((H11+H12)*100)/H32</f>
        <v>#DIV/0!</v>
      </c>
      <c r="K39" s="36" t="e">
        <f>((K11+K12)*100)/K32</f>
        <v>#DIV/0!</v>
      </c>
    </row>
    <row r="40" spans="1:11" ht="30.75" customHeight="1">
      <c r="B40" s="200" t="s">
        <v>127</v>
      </c>
      <c r="C40" s="201"/>
      <c r="D40" s="201"/>
      <c r="E40" s="202"/>
      <c r="F40" s="198" t="e">
        <f>((H21+H25)*100)/H26</f>
        <v>#DIV/0!</v>
      </c>
      <c r="G40" s="199"/>
      <c r="H40" s="56" t="e">
        <f>((H21+H25+H30)*100)/H32</f>
        <v>#DIV/0!</v>
      </c>
      <c r="I40" s="57"/>
      <c r="J40" s="57"/>
      <c r="K40" s="56" t="e">
        <f>((K21+K25+K30)*100)/K32</f>
        <v>#DIV/0!</v>
      </c>
    </row>
    <row r="41" spans="1:11">
      <c r="F41" s="195"/>
      <c r="G41" s="196"/>
      <c r="H41" s="195"/>
      <c r="I41" s="197"/>
      <c r="J41" s="71"/>
    </row>
  </sheetData>
  <sheetProtection algorithmName="SHA-512" hashValue="7W1bqgfnkTEPvgfeRSsmQtVyYCd8B+fsAkBOw0A62XKVWqfJCPGKJPsj/NRonA+WgbI4EokaO8cW8RxBonpsKw==" saltValue="awGzOGi+w2b/11DtUPp6eg==" spinCount="100000" sheet="1" objects="1" scenarios="1"/>
  <mergeCells count="48">
    <mergeCell ref="B32:G32"/>
    <mergeCell ref="B30:F30"/>
    <mergeCell ref="B17:G17"/>
    <mergeCell ref="B18:G18"/>
    <mergeCell ref="B19:G19"/>
    <mergeCell ref="B31:F31"/>
    <mergeCell ref="B26:G26"/>
    <mergeCell ref="B28:F28"/>
    <mergeCell ref="B29:F29"/>
    <mergeCell ref="B25:G25"/>
    <mergeCell ref="A21:A24"/>
    <mergeCell ref="A15:A20"/>
    <mergeCell ref="B16:G16"/>
    <mergeCell ref="B15:G15"/>
    <mergeCell ref="B23:G23"/>
    <mergeCell ref="B12:G12"/>
    <mergeCell ref="B20:G20"/>
    <mergeCell ref="K21:K24"/>
    <mergeCell ref="B10:C10"/>
    <mergeCell ref="H9:H10"/>
    <mergeCell ref="B24:G24"/>
    <mergeCell ref="K9:K10"/>
    <mergeCell ref="K12:K14"/>
    <mergeCell ref="K15:K20"/>
    <mergeCell ref="H12:H14"/>
    <mergeCell ref="H15:H20"/>
    <mergeCell ref="H21:H24"/>
    <mergeCell ref="B11:G11"/>
    <mergeCell ref="B13:G13"/>
    <mergeCell ref="B14:G14"/>
    <mergeCell ref="B2:K2"/>
    <mergeCell ref="B4:C5"/>
    <mergeCell ref="E7:G7"/>
    <mergeCell ref="B21:G21"/>
    <mergeCell ref="B22:G22"/>
    <mergeCell ref="D4:K5"/>
    <mergeCell ref="K7:K8"/>
    <mergeCell ref="B33:H33"/>
    <mergeCell ref="B39:E39"/>
    <mergeCell ref="B38:E38"/>
    <mergeCell ref="F41:G41"/>
    <mergeCell ref="H41:I41"/>
    <mergeCell ref="F38:G38"/>
    <mergeCell ref="F39:G39"/>
    <mergeCell ref="F40:G40"/>
    <mergeCell ref="B40:E40"/>
    <mergeCell ref="B37:E37"/>
    <mergeCell ref="F37:G37"/>
  </mergeCells>
  <phoneticPr fontId="0" type="noConversion"/>
  <pageMargins left="0.23622047244094491" right="0.23622047244094491" top="0.74803149606299213" bottom="0.74803149606299213" header="0.31496062992125984" footer="0.31496062992125984"/>
  <pageSetup paperSize="9" scale="88" orientation="portrait" r:id="rId1"/>
  <headerFooter alignWithMargins="0">
    <oddHeader>&amp;R&amp;G</oddHeader>
    <oddFooter>&amp;Lerstellt 30.04.2014&amp;RFormular 1</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Layout" topLeftCell="C29" zoomScaleNormal="200" zoomScaleSheetLayoutView="100" workbookViewId="0">
      <selection activeCell="P40" sqref="P40"/>
    </sheetView>
  </sheetViews>
  <sheetFormatPr baseColWidth="10" defaultColWidth="10.85546875" defaultRowHeight="12.75"/>
  <cols>
    <col min="1" max="1" width="4" style="86" customWidth="1"/>
    <col min="2" max="2" width="27.42578125" style="86" customWidth="1"/>
    <col min="3" max="3" width="5.7109375" style="86" customWidth="1"/>
    <col min="4" max="4" width="7.5703125" style="86" customWidth="1"/>
    <col min="5" max="5" width="3" style="86" customWidth="1"/>
    <col min="6" max="6" width="6.42578125" style="86" customWidth="1"/>
    <col min="7" max="8" width="4.7109375" style="86" customWidth="1"/>
    <col min="9" max="9" width="6.140625" style="86" customWidth="1"/>
    <col min="10" max="10" width="14.7109375" style="86" customWidth="1"/>
    <col min="11" max="11" width="3" style="86" customWidth="1"/>
    <col min="12" max="12" width="4.42578125" style="86" customWidth="1"/>
    <col min="13" max="13" width="12" style="86" customWidth="1"/>
    <col min="14" max="14" width="16.7109375" style="86" customWidth="1"/>
    <col min="15" max="16384" width="10.85546875" style="86"/>
  </cols>
  <sheetData>
    <row r="1" spans="1:17" ht="43.5" hidden="1" customHeight="1"/>
    <row r="2" spans="1:17" s="81" customFormat="1" ht="48" customHeight="1">
      <c r="A2" s="77" t="s">
        <v>38</v>
      </c>
      <c r="B2" s="326" t="s">
        <v>148</v>
      </c>
      <c r="C2" s="326"/>
      <c r="D2" s="326"/>
      <c r="E2" s="326"/>
      <c r="F2" s="326"/>
      <c r="G2" s="326"/>
      <c r="H2" s="326"/>
      <c r="I2" s="326"/>
      <c r="J2" s="326"/>
      <c r="K2" s="326"/>
      <c r="L2" s="326"/>
      <c r="M2" s="326"/>
      <c r="N2" s="326"/>
      <c r="O2" s="78"/>
      <c r="P2" s="79"/>
      <c r="Q2" s="80"/>
    </row>
    <row r="3" spans="1:17" ht="15" customHeight="1">
      <c r="A3" s="82"/>
      <c r="B3" s="84"/>
      <c r="C3" s="84"/>
      <c r="D3" s="84"/>
      <c r="E3" s="84"/>
      <c r="F3" s="84"/>
      <c r="G3" s="85"/>
      <c r="H3" s="85"/>
      <c r="I3" s="85"/>
      <c r="J3" s="85"/>
      <c r="K3" s="85"/>
      <c r="L3" s="171"/>
      <c r="M3" s="171"/>
      <c r="N3" s="171"/>
      <c r="O3" s="85"/>
      <c r="P3" s="85"/>
      <c r="Q3" s="85"/>
    </row>
    <row r="4" spans="1:17" s="81" customFormat="1" ht="17.25" customHeight="1">
      <c r="A4" s="82"/>
      <c r="B4" s="246" t="s">
        <v>179</v>
      </c>
      <c r="C4" s="246"/>
      <c r="D4" s="246"/>
      <c r="E4" s="247" t="str">
        <f>T('Pflege Stellenplan-IST'!D4:K5)</f>
        <v/>
      </c>
      <c r="F4" s="248"/>
      <c r="G4" s="248"/>
      <c r="H4" s="248"/>
      <c r="I4" s="248"/>
      <c r="J4" s="248"/>
      <c r="K4" s="248"/>
      <c r="L4" s="248"/>
      <c r="M4" s="248"/>
      <c r="N4" s="249"/>
      <c r="O4" s="78"/>
      <c r="P4" s="79"/>
      <c r="Q4" s="80"/>
    </row>
    <row r="5" spans="1:17" s="81" customFormat="1" ht="19.5" customHeight="1">
      <c r="A5" s="82"/>
      <c r="B5" s="83"/>
      <c r="C5" s="83"/>
      <c r="D5" s="83"/>
      <c r="E5" s="250"/>
      <c r="F5" s="251"/>
      <c r="G5" s="251"/>
      <c r="H5" s="251"/>
      <c r="I5" s="251"/>
      <c r="J5" s="251"/>
      <c r="K5" s="251"/>
      <c r="L5" s="251"/>
      <c r="M5" s="251"/>
      <c r="N5" s="252"/>
      <c r="O5" s="78"/>
      <c r="P5" s="79"/>
      <c r="Q5" s="80"/>
    </row>
    <row r="6" spans="1:17" ht="15">
      <c r="A6" s="82" t="s">
        <v>39</v>
      </c>
      <c r="B6" s="84" t="s">
        <v>51</v>
      </c>
      <c r="C6" s="84"/>
      <c r="D6" s="84"/>
      <c r="E6" s="84"/>
      <c r="F6" s="84"/>
      <c r="G6" s="85"/>
      <c r="H6" s="85"/>
      <c r="I6" s="85"/>
      <c r="J6" s="85"/>
      <c r="K6" s="85"/>
      <c r="L6" s="85"/>
      <c r="M6" s="85"/>
      <c r="N6" s="85"/>
      <c r="O6" s="85"/>
      <c r="P6" s="85"/>
      <c r="Q6" s="85"/>
    </row>
    <row r="7" spans="1:17" ht="15" customHeight="1">
      <c r="A7" s="82"/>
      <c r="B7" s="84"/>
      <c r="C7" s="84"/>
      <c r="D7" s="84"/>
      <c r="E7" s="84"/>
      <c r="F7" s="84"/>
      <c r="G7" s="85"/>
      <c r="H7" s="85"/>
      <c r="I7" s="85"/>
      <c r="J7" s="85"/>
      <c r="K7" s="85"/>
      <c r="L7" s="327" t="s">
        <v>161</v>
      </c>
      <c r="M7" s="328"/>
      <c r="N7" s="328"/>
      <c r="O7" s="85"/>
      <c r="P7" s="85"/>
      <c r="Q7" s="85"/>
    </row>
    <row r="8" spans="1:17" ht="15">
      <c r="A8" s="82"/>
      <c r="B8" s="87"/>
      <c r="C8" s="87"/>
      <c r="D8" s="87"/>
      <c r="F8" s="88" t="s">
        <v>1</v>
      </c>
      <c r="G8" s="88"/>
      <c r="H8" s="331">
        <f>'Pflege Stellenplan-IST'!H7</f>
        <v>0</v>
      </c>
      <c r="I8" s="331"/>
      <c r="J8" s="89"/>
      <c r="K8" s="90"/>
      <c r="L8" s="329"/>
      <c r="M8" s="330"/>
      <c r="N8" s="330"/>
      <c r="O8" s="85"/>
      <c r="P8" s="85"/>
      <c r="Q8" s="85"/>
    </row>
    <row r="9" spans="1:17" s="91" customFormat="1" ht="60" customHeight="1">
      <c r="B9" s="92" t="s">
        <v>24</v>
      </c>
      <c r="C9" s="332" t="s">
        <v>25</v>
      </c>
      <c r="D9" s="333"/>
      <c r="E9" s="332" t="s">
        <v>37</v>
      </c>
      <c r="F9" s="334"/>
      <c r="G9" s="332" t="s">
        <v>158</v>
      </c>
      <c r="H9" s="335"/>
      <c r="I9" s="332" t="s">
        <v>162</v>
      </c>
      <c r="J9" s="333"/>
      <c r="K9" s="151"/>
      <c r="L9" s="336" t="s">
        <v>163</v>
      </c>
      <c r="M9" s="337"/>
      <c r="N9" s="93" t="s">
        <v>181</v>
      </c>
    </row>
    <row r="10" spans="1:17" ht="15" customHeight="1">
      <c r="B10" s="94" t="s">
        <v>23</v>
      </c>
      <c r="C10" s="310" t="s">
        <v>12</v>
      </c>
      <c r="D10" s="311"/>
      <c r="E10" s="310">
        <v>11</v>
      </c>
      <c r="F10" s="311"/>
      <c r="G10" s="312"/>
      <c r="H10" s="313"/>
      <c r="I10" s="314">
        <f t="shared" ref="I10:I21" si="0">E10*G10*365</f>
        <v>0</v>
      </c>
      <c r="J10" s="315"/>
      <c r="K10" s="152"/>
      <c r="L10" s="316"/>
      <c r="M10" s="317"/>
      <c r="N10" s="177">
        <f t="shared" ref="N10:N20" si="1">E10*L10</f>
        <v>0</v>
      </c>
      <c r="O10" s="145"/>
    </row>
    <row r="11" spans="1:17" ht="15" customHeight="1">
      <c r="B11" s="94" t="s">
        <v>34</v>
      </c>
      <c r="C11" s="310" t="s">
        <v>13</v>
      </c>
      <c r="D11" s="311"/>
      <c r="E11" s="310">
        <v>31</v>
      </c>
      <c r="F11" s="311"/>
      <c r="G11" s="312"/>
      <c r="H11" s="313"/>
      <c r="I11" s="314">
        <f t="shared" si="0"/>
        <v>0</v>
      </c>
      <c r="J11" s="315"/>
      <c r="K11" s="152"/>
      <c r="L11" s="316"/>
      <c r="M11" s="317"/>
      <c r="N11" s="177">
        <f t="shared" si="1"/>
        <v>0</v>
      </c>
      <c r="O11" s="145"/>
    </row>
    <row r="12" spans="1:17" ht="15" customHeight="1">
      <c r="B12" s="94" t="s">
        <v>26</v>
      </c>
      <c r="C12" s="310" t="s">
        <v>14</v>
      </c>
      <c r="D12" s="311"/>
      <c r="E12" s="310">
        <v>51</v>
      </c>
      <c r="F12" s="311"/>
      <c r="G12" s="312"/>
      <c r="H12" s="313"/>
      <c r="I12" s="314">
        <f t="shared" si="0"/>
        <v>0</v>
      </c>
      <c r="J12" s="315"/>
      <c r="K12" s="152"/>
      <c r="L12" s="316"/>
      <c r="M12" s="317"/>
      <c r="N12" s="177">
        <f t="shared" si="1"/>
        <v>0</v>
      </c>
      <c r="O12" s="145"/>
    </row>
    <row r="13" spans="1:17" ht="15" customHeight="1">
      <c r="B13" s="94" t="s">
        <v>27</v>
      </c>
      <c r="C13" s="310" t="s">
        <v>15</v>
      </c>
      <c r="D13" s="311"/>
      <c r="E13" s="310">
        <v>71</v>
      </c>
      <c r="F13" s="311"/>
      <c r="G13" s="312"/>
      <c r="H13" s="313"/>
      <c r="I13" s="314">
        <f t="shared" si="0"/>
        <v>0</v>
      </c>
      <c r="J13" s="315"/>
      <c r="K13" s="152"/>
      <c r="L13" s="316"/>
      <c r="M13" s="317"/>
      <c r="N13" s="177">
        <f t="shared" si="1"/>
        <v>0</v>
      </c>
      <c r="O13" s="145"/>
    </row>
    <row r="14" spans="1:17" ht="15" customHeight="1">
      <c r="B14" s="94" t="s">
        <v>28</v>
      </c>
      <c r="C14" s="310" t="s">
        <v>16</v>
      </c>
      <c r="D14" s="311"/>
      <c r="E14" s="310">
        <v>91</v>
      </c>
      <c r="F14" s="311"/>
      <c r="G14" s="312"/>
      <c r="H14" s="313"/>
      <c r="I14" s="314">
        <f t="shared" si="0"/>
        <v>0</v>
      </c>
      <c r="J14" s="315"/>
      <c r="K14" s="152"/>
      <c r="L14" s="316"/>
      <c r="M14" s="317"/>
      <c r="N14" s="177">
        <f t="shared" si="1"/>
        <v>0</v>
      </c>
      <c r="O14" s="145"/>
    </row>
    <row r="15" spans="1:17" ht="15" customHeight="1">
      <c r="B15" s="94" t="s">
        <v>29</v>
      </c>
      <c r="C15" s="310" t="s">
        <v>17</v>
      </c>
      <c r="D15" s="311"/>
      <c r="E15" s="310">
        <v>111</v>
      </c>
      <c r="F15" s="311"/>
      <c r="G15" s="312"/>
      <c r="H15" s="313"/>
      <c r="I15" s="314">
        <f t="shared" si="0"/>
        <v>0</v>
      </c>
      <c r="J15" s="315"/>
      <c r="K15" s="152"/>
      <c r="L15" s="316"/>
      <c r="M15" s="317"/>
      <c r="N15" s="177">
        <f t="shared" si="1"/>
        <v>0</v>
      </c>
      <c r="O15" s="145"/>
    </row>
    <row r="16" spans="1:17" ht="15" customHeight="1">
      <c r="B16" s="94" t="s">
        <v>30</v>
      </c>
      <c r="C16" s="310" t="s">
        <v>18</v>
      </c>
      <c r="D16" s="311"/>
      <c r="E16" s="310">
        <v>131</v>
      </c>
      <c r="F16" s="311"/>
      <c r="G16" s="312"/>
      <c r="H16" s="313"/>
      <c r="I16" s="314">
        <f t="shared" si="0"/>
        <v>0</v>
      </c>
      <c r="J16" s="315"/>
      <c r="K16" s="152"/>
      <c r="L16" s="316"/>
      <c r="M16" s="317"/>
      <c r="N16" s="177">
        <f t="shared" si="1"/>
        <v>0</v>
      </c>
      <c r="O16" s="145"/>
    </row>
    <row r="17" spans="1:15" ht="15" customHeight="1">
      <c r="B17" s="94" t="s">
        <v>31</v>
      </c>
      <c r="C17" s="310" t="s">
        <v>19</v>
      </c>
      <c r="D17" s="311"/>
      <c r="E17" s="310">
        <v>151</v>
      </c>
      <c r="F17" s="311"/>
      <c r="G17" s="312"/>
      <c r="H17" s="313"/>
      <c r="I17" s="314">
        <f t="shared" si="0"/>
        <v>0</v>
      </c>
      <c r="J17" s="315"/>
      <c r="K17" s="152"/>
      <c r="L17" s="316"/>
      <c r="M17" s="317"/>
      <c r="N17" s="177">
        <f t="shared" si="1"/>
        <v>0</v>
      </c>
      <c r="O17" s="145"/>
    </row>
    <row r="18" spans="1:15" ht="15" customHeight="1">
      <c r="B18" s="94" t="s">
        <v>32</v>
      </c>
      <c r="C18" s="310" t="s">
        <v>20</v>
      </c>
      <c r="D18" s="311"/>
      <c r="E18" s="310">
        <v>171</v>
      </c>
      <c r="F18" s="311"/>
      <c r="G18" s="312"/>
      <c r="H18" s="313"/>
      <c r="I18" s="314">
        <f t="shared" si="0"/>
        <v>0</v>
      </c>
      <c r="J18" s="315"/>
      <c r="K18" s="152"/>
      <c r="L18" s="316"/>
      <c r="M18" s="317"/>
      <c r="N18" s="177">
        <f t="shared" si="1"/>
        <v>0</v>
      </c>
      <c r="O18" s="145"/>
    </row>
    <row r="19" spans="1:15" ht="15" customHeight="1">
      <c r="B19" s="94" t="s">
        <v>33</v>
      </c>
      <c r="C19" s="310" t="s">
        <v>21</v>
      </c>
      <c r="D19" s="311"/>
      <c r="E19" s="310">
        <v>191</v>
      </c>
      <c r="F19" s="311"/>
      <c r="G19" s="312"/>
      <c r="H19" s="313"/>
      <c r="I19" s="314">
        <f t="shared" si="0"/>
        <v>0</v>
      </c>
      <c r="J19" s="315"/>
      <c r="K19" s="152"/>
      <c r="L19" s="316"/>
      <c r="M19" s="317"/>
      <c r="N19" s="177">
        <f t="shared" si="1"/>
        <v>0</v>
      </c>
      <c r="O19" s="145"/>
    </row>
    <row r="20" spans="1:15" ht="15" customHeight="1">
      <c r="B20" s="94" t="s">
        <v>35</v>
      </c>
      <c r="C20" s="310" t="s">
        <v>22</v>
      </c>
      <c r="D20" s="311"/>
      <c r="E20" s="310">
        <v>211</v>
      </c>
      <c r="F20" s="311"/>
      <c r="G20" s="312"/>
      <c r="H20" s="313"/>
      <c r="I20" s="314">
        <f t="shared" si="0"/>
        <v>0</v>
      </c>
      <c r="J20" s="315"/>
      <c r="K20" s="152"/>
      <c r="L20" s="316"/>
      <c r="M20" s="317"/>
      <c r="N20" s="177">
        <f t="shared" si="1"/>
        <v>0</v>
      </c>
      <c r="O20" s="145"/>
    </row>
    <row r="21" spans="1:15" s="91" customFormat="1" ht="15" customHeight="1" thickBot="1">
      <c r="B21" s="144" t="s">
        <v>55</v>
      </c>
      <c r="C21" s="310" t="s">
        <v>56</v>
      </c>
      <c r="D21" s="311"/>
      <c r="E21" s="310">
        <v>231</v>
      </c>
      <c r="F21" s="311"/>
      <c r="G21" s="318"/>
      <c r="H21" s="319"/>
      <c r="I21" s="314">
        <f t="shared" si="0"/>
        <v>0</v>
      </c>
      <c r="J21" s="320"/>
      <c r="K21" s="152"/>
      <c r="L21" s="316"/>
      <c r="M21" s="317"/>
      <c r="N21" s="177">
        <f>E21*L21</f>
        <v>0</v>
      </c>
      <c r="O21" s="145"/>
    </row>
    <row r="22" spans="1:15" s="91" customFormat="1" ht="30.75" customHeight="1">
      <c r="B22" s="275" t="s">
        <v>167</v>
      </c>
      <c r="C22" s="263" t="s">
        <v>57</v>
      </c>
      <c r="D22" s="263"/>
      <c r="E22" s="263"/>
      <c r="F22" s="263" t="s">
        <v>159</v>
      </c>
      <c r="G22" s="263"/>
      <c r="H22" s="264" t="s">
        <v>162</v>
      </c>
      <c r="I22" s="265"/>
      <c r="J22" s="298" t="s">
        <v>166</v>
      </c>
      <c r="K22" s="299"/>
      <c r="L22" s="264" t="s">
        <v>163</v>
      </c>
      <c r="M22" s="301"/>
      <c r="N22" s="304" t="s">
        <v>181</v>
      </c>
      <c r="O22" s="146"/>
    </row>
    <row r="23" spans="1:15" ht="15" customHeight="1">
      <c r="B23" s="276"/>
      <c r="C23" s="263"/>
      <c r="D23" s="263"/>
      <c r="E23" s="263"/>
      <c r="F23" s="263"/>
      <c r="G23" s="263"/>
      <c r="H23" s="266"/>
      <c r="I23" s="267"/>
      <c r="J23" s="300"/>
      <c r="K23" s="263"/>
      <c r="L23" s="302"/>
      <c r="M23" s="303"/>
      <c r="N23" s="305"/>
    </row>
    <row r="24" spans="1:15" ht="15" customHeight="1" thickBot="1">
      <c r="B24" s="277"/>
      <c r="C24" s="271"/>
      <c r="D24" s="271"/>
      <c r="E24" s="271"/>
      <c r="F24" s="272"/>
      <c r="G24" s="272"/>
      <c r="H24" s="273">
        <f>C24*365</f>
        <v>0</v>
      </c>
      <c r="I24" s="274"/>
      <c r="J24" s="308"/>
      <c r="K24" s="309"/>
      <c r="L24" s="284"/>
      <c r="M24" s="284"/>
      <c r="N24" s="160">
        <f>E24*L24</f>
        <v>0</v>
      </c>
      <c r="O24" s="178"/>
    </row>
    <row r="25" spans="1:15" ht="15" customHeight="1">
      <c r="B25" s="278" t="s">
        <v>164</v>
      </c>
      <c r="C25" s="279"/>
      <c r="D25" s="279"/>
      <c r="E25" s="280"/>
      <c r="F25" s="272"/>
      <c r="G25" s="272"/>
      <c r="H25" s="281">
        <f>E16*F25*365</f>
        <v>0</v>
      </c>
      <c r="I25" s="281"/>
      <c r="J25" s="282"/>
      <c r="K25" s="282"/>
      <c r="L25" s="283"/>
      <c r="M25" s="284"/>
      <c r="N25" s="177">
        <f>E16*L25</f>
        <v>0</v>
      </c>
    </row>
    <row r="26" spans="1:15" ht="15" customHeight="1" thickBot="1">
      <c r="B26" s="278" t="s">
        <v>165</v>
      </c>
      <c r="C26" s="279"/>
      <c r="D26" s="279"/>
      <c r="E26" s="280"/>
      <c r="F26" s="272"/>
      <c r="G26" s="272"/>
      <c r="H26" s="281">
        <f>E14*F26*365</f>
        <v>0</v>
      </c>
      <c r="I26" s="281"/>
      <c r="J26" s="282"/>
      <c r="K26" s="282"/>
      <c r="L26" s="306"/>
      <c r="M26" s="307"/>
      <c r="N26" s="177">
        <f>L26*91</f>
        <v>0</v>
      </c>
    </row>
    <row r="27" spans="1:15">
      <c r="B27" s="268" t="s">
        <v>40</v>
      </c>
      <c r="C27" s="269"/>
      <c r="D27" s="269"/>
      <c r="E27" s="269"/>
      <c r="F27" s="269"/>
      <c r="G27" s="269"/>
      <c r="H27" s="269"/>
      <c r="I27" s="270"/>
      <c r="J27" s="98">
        <f>SUM(I10:I21)+H24+H25+H26</f>
        <v>0</v>
      </c>
      <c r="K27" s="96"/>
      <c r="L27" s="97"/>
      <c r="M27" s="97"/>
      <c r="N27" s="98">
        <f>SUM(N10:N26)</f>
        <v>0</v>
      </c>
    </row>
    <row r="28" spans="1:15">
      <c r="B28" s="256" t="s">
        <v>45</v>
      </c>
      <c r="C28" s="257"/>
      <c r="D28" s="257"/>
      <c r="E28" s="257"/>
      <c r="F28" s="257"/>
      <c r="G28" s="257"/>
      <c r="H28" s="257"/>
      <c r="I28" s="258"/>
      <c r="J28" s="99">
        <f>SUM(G10:G21)+F24</f>
        <v>0</v>
      </c>
      <c r="K28" s="100"/>
      <c r="L28" s="101"/>
      <c r="M28" s="101"/>
      <c r="N28" s="102">
        <f>((SUM(L10:L21)+L25+L26)/365)+J24</f>
        <v>0</v>
      </c>
    </row>
    <row r="29" spans="1:15">
      <c r="B29" s="259" t="s">
        <v>67</v>
      </c>
      <c r="C29" s="260"/>
      <c r="D29" s="260"/>
      <c r="E29" s="260"/>
      <c r="F29" s="260"/>
      <c r="G29" s="260"/>
      <c r="H29" s="260"/>
      <c r="I29" s="261"/>
      <c r="J29" s="168"/>
      <c r="K29" s="103"/>
      <c r="L29" s="103"/>
      <c r="M29" s="104"/>
      <c r="N29" s="168"/>
    </row>
    <row r="30" spans="1:15" ht="8.1" customHeight="1">
      <c r="B30" s="105"/>
      <c r="C30" s="105"/>
      <c r="D30" s="105"/>
      <c r="E30" s="105"/>
      <c r="F30" s="105"/>
      <c r="G30" s="105"/>
      <c r="H30" s="105"/>
      <c r="I30" s="105"/>
      <c r="J30" s="106"/>
      <c r="K30" s="106"/>
      <c r="L30" s="106"/>
    </row>
    <row r="31" spans="1:15" ht="15">
      <c r="A31" s="82" t="s">
        <v>2</v>
      </c>
      <c r="B31" s="262" t="s">
        <v>52</v>
      </c>
      <c r="C31" s="262"/>
      <c r="D31" s="167"/>
      <c r="E31" s="167"/>
    </row>
    <row r="32" spans="1:15" ht="26.25" customHeight="1">
      <c r="B32" s="285" t="s">
        <v>43</v>
      </c>
      <c r="C32" s="286"/>
      <c r="D32" s="286"/>
      <c r="E32" s="286"/>
      <c r="F32" s="286"/>
      <c r="G32" s="286"/>
      <c r="H32" s="286"/>
      <c r="I32" s="159">
        <v>0.11</v>
      </c>
      <c r="J32" s="158">
        <f>J27*11/100</f>
        <v>0</v>
      </c>
      <c r="K32" s="107"/>
      <c r="L32" s="108"/>
      <c r="M32" s="108"/>
      <c r="N32" s="95">
        <f>N27*11/100</f>
        <v>0</v>
      </c>
    </row>
    <row r="33" spans="1:14">
      <c r="B33" s="253" t="s">
        <v>41</v>
      </c>
      <c r="C33" s="254"/>
      <c r="D33" s="254"/>
      <c r="E33" s="254"/>
      <c r="F33" s="254"/>
      <c r="G33" s="254"/>
      <c r="H33" s="254"/>
      <c r="I33" s="255"/>
      <c r="J33" s="98">
        <f>J27+J32</f>
        <v>0</v>
      </c>
      <c r="K33" s="109"/>
      <c r="L33" s="97"/>
      <c r="M33" s="110"/>
      <c r="N33" s="98">
        <f>N27+N32</f>
        <v>0</v>
      </c>
    </row>
    <row r="34" spans="1:14" ht="27" customHeight="1">
      <c r="B34" s="285" t="s">
        <v>44</v>
      </c>
      <c r="C34" s="286"/>
      <c r="D34" s="286"/>
      <c r="E34" s="286"/>
      <c r="F34" s="286"/>
      <c r="G34" s="286"/>
      <c r="H34" s="286"/>
      <c r="I34" s="111">
        <v>0.15</v>
      </c>
      <c r="J34" s="113">
        <f>J27*15/100</f>
        <v>0</v>
      </c>
      <c r="K34" s="112"/>
      <c r="L34" s="287" t="s">
        <v>184</v>
      </c>
      <c r="M34" s="288"/>
      <c r="N34" s="113">
        <f>N27*15/100</f>
        <v>0</v>
      </c>
    </row>
    <row r="35" spans="1:14">
      <c r="B35" s="278" t="s">
        <v>183</v>
      </c>
      <c r="C35" s="279"/>
      <c r="D35" s="279"/>
      <c r="E35" s="279"/>
      <c r="F35" s="279"/>
      <c r="G35" s="279"/>
      <c r="H35" s="279"/>
      <c r="I35" s="280"/>
      <c r="J35" s="179">
        <v>0</v>
      </c>
      <c r="K35" s="115"/>
      <c r="L35" s="289"/>
      <c r="M35" s="290"/>
      <c r="N35" s="117">
        <v>0</v>
      </c>
    </row>
    <row r="36" spans="1:14" ht="13.5" thickBot="1">
      <c r="B36" s="278" t="s">
        <v>104</v>
      </c>
      <c r="C36" s="279"/>
      <c r="D36" s="279"/>
      <c r="E36" s="279"/>
      <c r="F36" s="279"/>
      <c r="G36" s="279"/>
      <c r="H36" s="147" t="s">
        <v>68</v>
      </c>
      <c r="I36" s="134"/>
      <c r="J36" s="118">
        <f>J35*10*365</f>
        <v>0</v>
      </c>
      <c r="K36" s="119"/>
      <c r="L36" s="120"/>
      <c r="M36" s="116"/>
      <c r="N36" s="118">
        <f>N35*10</f>
        <v>0</v>
      </c>
    </row>
    <row r="37" spans="1:14" ht="13.5" thickBot="1">
      <c r="B37" s="253" t="s">
        <v>47</v>
      </c>
      <c r="C37" s="254"/>
      <c r="D37" s="254"/>
      <c r="E37" s="254"/>
      <c r="F37" s="254"/>
      <c r="G37" s="254"/>
      <c r="H37" s="254"/>
      <c r="I37" s="254"/>
      <c r="J37" s="121">
        <f>J33+J34+J36</f>
        <v>0</v>
      </c>
      <c r="K37" s="122"/>
      <c r="L37" s="97"/>
      <c r="M37" s="97"/>
      <c r="N37" s="121">
        <f>N33+N34+N36</f>
        <v>0</v>
      </c>
    </row>
    <row r="38" spans="1:14" ht="13.5" thickBot="1">
      <c r="B38" s="292" t="s">
        <v>42</v>
      </c>
      <c r="C38" s="292"/>
      <c r="D38" s="292"/>
      <c r="E38" s="292"/>
      <c r="F38" s="292"/>
      <c r="G38" s="293">
        <v>1848</v>
      </c>
      <c r="H38" s="293"/>
      <c r="I38" s="169"/>
      <c r="K38" s="123"/>
      <c r="L38" s="120"/>
      <c r="M38" s="104"/>
    </row>
    <row r="39" spans="1:14" ht="13.5" thickBot="1">
      <c r="B39" s="253" t="s">
        <v>46</v>
      </c>
      <c r="C39" s="254"/>
      <c r="D39" s="254"/>
      <c r="E39" s="254"/>
      <c r="F39" s="254"/>
      <c r="G39" s="254"/>
      <c r="H39" s="254"/>
      <c r="I39" s="294"/>
      <c r="J39" s="149">
        <f>(J37/60)/G38</f>
        <v>0</v>
      </c>
      <c r="K39" s="124"/>
      <c r="L39" s="125"/>
      <c r="M39" s="125"/>
      <c r="N39" s="126">
        <f>(N37/60)/G38</f>
        <v>0</v>
      </c>
    </row>
    <row r="40" spans="1:14" ht="15" customHeight="1">
      <c r="B40" s="295" t="s">
        <v>156</v>
      </c>
      <c r="C40" s="296"/>
      <c r="D40" s="296"/>
      <c r="E40" s="296"/>
      <c r="F40" s="296"/>
      <c r="G40" s="296"/>
      <c r="H40" s="296"/>
      <c r="I40" s="148">
        <v>0.2</v>
      </c>
      <c r="J40" s="150">
        <f>J29*I40</f>
        <v>0</v>
      </c>
      <c r="K40" s="127"/>
      <c r="L40" s="128"/>
      <c r="M40" s="128"/>
      <c r="N40" s="129">
        <f>N29*I40</f>
        <v>0</v>
      </c>
    </row>
    <row r="41" spans="1:14">
      <c r="B41" s="278" t="s">
        <v>157</v>
      </c>
      <c r="C41" s="279"/>
      <c r="D41" s="279"/>
      <c r="E41" s="279"/>
      <c r="F41" s="279"/>
      <c r="G41" s="279"/>
      <c r="H41" s="279"/>
      <c r="I41" s="147">
        <v>0.14000000000000001</v>
      </c>
      <c r="J41" s="133">
        <f>'Pflege Stellenplan-IST'!G35*0.14</f>
        <v>0</v>
      </c>
      <c r="K41" s="131"/>
      <c r="L41" s="132"/>
      <c r="M41" s="132"/>
      <c r="N41" s="133">
        <f>'Pflege Stellenplan-IST'!G35*0.14</f>
        <v>0</v>
      </c>
    </row>
    <row r="42" spans="1:14">
      <c r="B42" s="278" t="s">
        <v>91</v>
      </c>
      <c r="C42" s="279"/>
      <c r="D42" s="279"/>
      <c r="E42" s="279"/>
      <c r="F42" s="279"/>
      <c r="G42" s="279"/>
      <c r="H42" s="279"/>
      <c r="I42" s="297"/>
      <c r="J42" s="130">
        <f>'Pflege Stellenplan-IST'!G31*0.1</f>
        <v>0</v>
      </c>
      <c r="K42" s="131"/>
      <c r="L42" s="132"/>
      <c r="M42" s="132"/>
      <c r="N42" s="133">
        <f>'Pflege Stellenplan-IST'!J31*0.1</f>
        <v>0</v>
      </c>
    </row>
    <row r="43" spans="1:14">
      <c r="B43" s="278" t="s">
        <v>65</v>
      </c>
      <c r="C43" s="279"/>
      <c r="D43" s="279"/>
      <c r="E43" s="279"/>
      <c r="F43" s="279"/>
      <c r="G43" s="279"/>
      <c r="H43" s="279"/>
      <c r="I43" s="280"/>
      <c r="J43" s="130">
        <f>J39*0.04</f>
        <v>0</v>
      </c>
      <c r="K43" s="131"/>
      <c r="L43" s="132"/>
      <c r="M43" s="132"/>
      <c r="N43" s="133">
        <f>N39*0.04</f>
        <v>0</v>
      </c>
    </row>
    <row r="44" spans="1:14" ht="13.5" thickBot="1">
      <c r="B44" s="114"/>
      <c r="C44" s="114"/>
      <c r="D44" s="114"/>
      <c r="E44" s="114"/>
      <c r="F44" s="114"/>
      <c r="G44" s="114"/>
      <c r="H44" s="114"/>
      <c r="I44" s="114"/>
      <c r="J44" s="132"/>
      <c r="K44" s="135"/>
      <c r="L44" s="132"/>
      <c r="M44" s="104"/>
    </row>
    <row r="45" spans="1:14" ht="15.75" thickBot="1">
      <c r="B45" s="81" t="s">
        <v>48</v>
      </c>
      <c r="J45" s="126">
        <f>SUM(J39:J43)</f>
        <v>0</v>
      </c>
      <c r="K45" s="124"/>
      <c r="L45" s="125"/>
      <c r="M45" s="136"/>
      <c r="N45" s="126">
        <f>SUM(N39:N43)</f>
        <v>0</v>
      </c>
    </row>
    <row r="46" spans="1:14" ht="6" customHeight="1">
      <c r="B46" s="81"/>
      <c r="J46" s="125"/>
      <c r="K46" s="137"/>
      <c r="L46" s="125"/>
      <c r="M46" s="125"/>
      <c r="N46" s="125"/>
    </row>
    <row r="47" spans="1:14" ht="18.75">
      <c r="A47" s="81" t="s">
        <v>11</v>
      </c>
      <c r="B47" s="166" t="s">
        <v>168</v>
      </c>
    </row>
    <row r="48" spans="1:14" ht="15" customHeight="1">
      <c r="D48" s="291" t="s">
        <v>128</v>
      </c>
      <c r="E48" s="291"/>
      <c r="G48" s="291" t="s">
        <v>160</v>
      </c>
      <c r="H48" s="291"/>
      <c r="I48" s="291"/>
      <c r="J48" s="324" t="s">
        <v>169</v>
      </c>
      <c r="K48" s="291"/>
      <c r="L48" s="139"/>
      <c r="M48" s="291" t="s">
        <v>170</v>
      </c>
      <c r="N48" s="291"/>
    </row>
    <row r="49" spans="2:14">
      <c r="D49" s="291"/>
      <c r="E49" s="291"/>
      <c r="F49" s="138"/>
      <c r="G49" s="291"/>
      <c r="H49" s="291"/>
      <c r="I49" s="291"/>
      <c r="J49" s="324"/>
      <c r="K49" s="291"/>
      <c r="L49" s="139"/>
      <c r="M49" s="291"/>
      <c r="N49" s="291"/>
    </row>
    <row r="50" spans="2:14">
      <c r="B50" s="140" t="s">
        <v>49</v>
      </c>
      <c r="C50" s="141" t="s">
        <v>105</v>
      </c>
      <c r="D50" s="164">
        <f>J45*0.25</f>
        <v>0</v>
      </c>
      <c r="E50" s="142"/>
      <c r="G50" s="321">
        <f>('Pflege Stellenplan-IST'!H11+'Pflege Stellenplan-IST'!H12)-D50</f>
        <v>0</v>
      </c>
      <c r="H50" s="321"/>
      <c r="I50" s="153"/>
      <c r="J50" s="163">
        <f>N45*0.25</f>
        <v>0</v>
      </c>
      <c r="K50" s="120"/>
      <c r="M50" s="156">
        <f>('Pflege Stellenplan-IST'!K11+'Pflege Stellenplan-IST'!K12)-J50</f>
        <v>0</v>
      </c>
      <c r="N50" s="156"/>
    </row>
    <row r="51" spans="2:14">
      <c r="B51" s="140" t="s">
        <v>182</v>
      </c>
      <c r="C51" s="141" t="s">
        <v>105</v>
      </c>
      <c r="D51" s="164">
        <f>J45*0.25</f>
        <v>0</v>
      </c>
      <c r="E51" s="142"/>
      <c r="G51" s="321">
        <f>('Pflege Stellenplan-IST'!H15+'Pflege Stellenplan-IST'!H28+'Pflege Stellenplan-IST'!H29)-D51</f>
        <v>0</v>
      </c>
      <c r="H51" s="321"/>
      <c r="I51" s="153"/>
      <c r="J51" s="163">
        <f>N45*0.25</f>
        <v>0</v>
      </c>
      <c r="K51" s="120"/>
      <c r="M51" s="156">
        <f>('Pflege Stellenplan-IST'!K15+'Pflege Stellenplan-IST'!K28+'Pflege Stellenplan-IST'!K29)-'Stellenplan SOLL'!J51</f>
        <v>0</v>
      </c>
      <c r="N51" s="157"/>
    </row>
    <row r="52" spans="2:14">
      <c r="B52" s="140" t="s">
        <v>50</v>
      </c>
      <c r="C52" s="141" t="s">
        <v>106</v>
      </c>
      <c r="D52" s="164">
        <f>J45*0.5</f>
        <v>0</v>
      </c>
      <c r="E52" s="142"/>
      <c r="G52" s="322">
        <f>('Pflege Stellenplan-IST'!H21+'Pflege Stellenplan-IST'!H25+'Pflege Stellenplan-IST'!H30)-'Stellenplan SOLL'!D52</f>
        <v>0</v>
      </c>
      <c r="H52" s="322"/>
      <c r="I52" s="154"/>
      <c r="J52" s="163">
        <f>N45*0.5</f>
        <v>0</v>
      </c>
      <c r="K52" s="325"/>
      <c r="L52" s="325"/>
      <c r="M52" s="161">
        <f>('Pflege Stellenplan-IST'!K21+'Pflege Stellenplan-IST'!K25+'Pflege Stellenplan-IST'!K30)-'Stellenplan SOLL'!J52</f>
        <v>0</v>
      </c>
      <c r="N52" s="154"/>
    </row>
    <row r="53" spans="2:14">
      <c r="B53" s="143" t="s">
        <v>69</v>
      </c>
      <c r="D53" s="165">
        <f>J45</f>
        <v>0</v>
      </c>
      <c r="E53" s="170"/>
      <c r="G53" s="323">
        <f>'Pflege Stellenplan-IST'!H32-D53</f>
        <v>0</v>
      </c>
      <c r="H53" s="323"/>
      <c r="I53" s="155"/>
      <c r="J53" s="162">
        <f>N45</f>
        <v>0</v>
      </c>
      <c r="K53" s="323"/>
      <c r="L53" s="323"/>
      <c r="M53" s="155">
        <f>'Pflege Stellenplan-IST'!K32-'Stellenplan SOLL'!J53</f>
        <v>0</v>
      </c>
      <c r="N53" s="155"/>
    </row>
  </sheetData>
  <sheetProtection password="C32E" sheet="1" objects="1" scenarios="1"/>
  <mergeCells count="120">
    <mergeCell ref="G51:H51"/>
    <mergeCell ref="G52:H52"/>
    <mergeCell ref="G53:H53"/>
    <mergeCell ref="J48:K49"/>
    <mergeCell ref="M48:N49"/>
    <mergeCell ref="K52:L52"/>
    <mergeCell ref="K53:L53"/>
    <mergeCell ref="G50:H50"/>
    <mergeCell ref="B2:N2"/>
    <mergeCell ref="L7:N8"/>
    <mergeCell ref="H8:I8"/>
    <mergeCell ref="C9:D9"/>
    <mergeCell ref="E9:F9"/>
    <mergeCell ref="G9:H9"/>
    <mergeCell ref="I9:J9"/>
    <mergeCell ref="L9:M9"/>
    <mergeCell ref="C10:D10"/>
    <mergeCell ref="E10:F10"/>
    <mergeCell ref="G10:H10"/>
    <mergeCell ref="I10:J10"/>
    <mergeCell ref="L10:M10"/>
    <mergeCell ref="C11:D11"/>
    <mergeCell ref="E11:F11"/>
    <mergeCell ref="G11:H11"/>
    <mergeCell ref="I11:J11"/>
    <mergeCell ref="L11:M11"/>
    <mergeCell ref="C12:D12"/>
    <mergeCell ref="E12:F12"/>
    <mergeCell ref="G12:H12"/>
    <mergeCell ref="I12:J12"/>
    <mergeCell ref="L12:M12"/>
    <mergeCell ref="C13:D13"/>
    <mergeCell ref="E13:F13"/>
    <mergeCell ref="G13:H13"/>
    <mergeCell ref="I13:J13"/>
    <mergeCell ref="L13:M13"/>
    <mergeCell ref="C14:D14"/>
    <mergeCell ref="E14:F14"/>
    <mergeCell ref="G14:H14"/>
    <mergeCell ref="I14:J14"/>
    <mergeCell ref="L14:M14"/>
    <mergeCell ref="C15:D15"/>
    <mergeCell ref="E15:F15"/>
    <mergeCell ref="G15:H15"/>
    <mergeCell ref="I15:J15"/>
    <mergeCell ref="L15:M15"/>
    <mergeCell ref="C16:D16"/>
    <mergeCell ref="E16:F16"/>
    <mergeCell ref="G16:H16"/>
    <mergeCell ref="I16:J16"/>
    <mergeCell ref="L16:M16"/>
    <mergeCell ref="C17:D17"/>
    <mergeCell ref="E17:F17"/>
    <mergeCell ref="G17:H17"/>
    <mergeCell ref="I17:J17"/>
    <mergeCell ref="L17:M17"/>
    <mergeCell ref="C18:D18"/>
    <mergeCell ref="E18:F18"/>
    <mergeCell ref="G18:H18"/>
    <mergeCell ref="I18:J18"/>
    <mergeCell ref="L18:M18"/>
    <mergeCell ref="C19:D19"/>
    <mergeCell ref="E19:F19"/>
    <mergeCell ref="G19:H19"/>
    <mergeCell ref="I19:J19"/>
    <mergeCell ref="L19:M19"/>
    <mergeCell ref="L22:M23"/>
    <mergeCell ref="N22:N23"/>
    <mergeCell ref="J26:K26"/>
    <mergeCell ref="L26:M26"/>
    <mergeCell ref="J24:K24"/>
    <mergeCell ref="L24:M24"/>
    <mergeCell ref="C20:D20"/>
    <mergeCell ref="E20:F20"/>
    <mergeCell ref="G20:H20"/>
    <mergeCell ref="I20:J20"/>
    <mergeCell ref="L20:M20"/>
    <mergeCell ref="C21:D21"/>
    <mergeCell ref="E21:F21"/>
    <mergeCell ref="G21:H21"/>
    <mergeCell ref="I21:J21"/>
    <mergeCell ref="L21:M21"/>
    <mergeCell ref="L34:M35"/>
    <mergeCell ref="D48:E49"/>
    <mergeCell ref="G48:I49"/>
    <mergeCell ref="B38:F38"/>
    <mergeCell ref="G38:H38"/>
    <mergeCell ref="B36:G36"/>
    <mergeCell ref="B37:I37"/>
    <mergeCell ref="B39:I39"/>
    <mergeCell ref="B34:H34"/>
    <mergeCell ref="B35:I35"/>
    <mergeCell ref="B40:H40"/>
    <mergeCell ref="B41:H41"/>
    <mergeCell ref="B42:I42"/>
    <mergeCell ref="B43:I43"/>
    <mergeCell ref="B4:D4"/>
    <mergeCell ref="E4:N5"/>
    <mergeCell ref="B33:I33"/>
    <mergeCell ref="B28:I28"/>
    <mergeCell ref="B29:I29"/>
    <mergeCell ref="B31:C31"/>
    <mergeCell ref="C22:E23"/>
    <mergeCell ref="F22:G23"/>
    <mergeCell ref="H22:I23"/>
    <mergeCell ref="B27:I27"/>
    <mergeCell ref="C24:E24"/>
    <mergeCell ref="F24:G24"/>
    <mergeCell ref="H24:I24"/>
    <mergeCell ref="B22:B24"/>
    <mergeCell ref="B25:E25"/>
    <mergeCell ref="B26:E26"/>
    <mergeCell ref="F25:G25"/>
    <mergeCell ref="H25:I25"/>
    <mergeCell ref="J25:K25"/>
    <mergeCell ref="L25:M25"/>
    <mergeCell ref="B32:H32"/>
    <mergeCell ref="F26:G26"/>
    <mergeCell ref="H26:I26"/>
    <mergeCell ref="J22:K23"/>
  </mergeCells>
  <conditionalFormatting sqref="N38">
    <cfRule type="aboveAverage" priority="1" stopIfTrue="1" equalAverage="1"/>
  </conditionalFormatting>
  <pageMargins left="0" right="0" top="1.1811023622047245" bottom="0.78740157480314965" header="0.51181102362204722" footer="0.51181102362204722"/>
  <pageSetup paperSize="9" scale="80" orientation="portrait" r:id="rId1"/>
  <headerFooter alignWithMargins="0">
    <oddHeader>&amp;R&amp;G</oddHeader>
    <oddFooter>&amp;Lerstellt Mai 2022&amp;RFormular 2</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2"/>
  <sheetViews>
    <sheetView view="pageBreakPreview" topLeftCell="A67" zoomScaleNormal="100" zoomScaleSheetLayoutView="100" workbookViewId="0">
      <selection activeCell="Q17" sqref="Q17"/>
    </sheetView>
  </sheetViews>
  <sheetFormatPr baseColWidth="10" defaultRowHeight="12.75"/>
  <cols>
    <col min="1" max="1" width="4.28515625" style="38" customWidth="1"/>
    <col min="2" max="2" width="3.7109375" style="38" customWidth="1"/>
    <col min="3" max="3" width="8.85546875" style="38" customWidth="1"/>
    <col min="4" max="7" width="10.7109375" style="38" customWidth="1"/>
    <col min="8" max="8" width="7.7109375" style="38" customWidth="1"/>
    <col min="9" max="9" width="5.7109375" style="38" customWidth="1"/>
    <col min="10" max="11" width="12.7109375" style="38" customWidth="1"/>
    <col min="12" max="16384" width="11.42578125" style="38"/>
  </cols>
  <sheetData>
    <row r="1" spans="1:13" ht="6" customHeight="1">
      <c r="B1" s="39"/>
    </row>
    <row r="2" spans="1:13" s="41" customFormat="1" ht="36.75" customHeight="1">
      <c r="A2" s="40" t="s">
        <v>73</v>
      </c>
      <c r="B2" s="338" t="s">
        <v>121</v>
      </c>
      <c r="C2" s="338"/>
      <c r="D2" s="338"/>
      <c r="E2" s="338"/>
      <c r="F2" s="338"/>
      <c r="G2" s="338"/>
      <c r="H2" s="338"/>
      <c r="I2" s="338"/>
      <c r="J2" s="338"/>
      <c r="K2" s="338"/>
      <c r="M2" s="12"/>
    </row>
    <row r="3" spans="1:13" ht="15" customHeight="1">
      <c r="C3" s="42"/>
      <c r="D3" s="42"/>
      <c r="E3" s="42"/>
      <c r="F3" s="42"/>
    </row>
    <row r="4" spans="1:13" ht="18.75">
      <c r="A4" s="7"/>
      <c r="B4" s="61" t="s">
        <v>131</v>
      </c>
      <c r="C4" s="7"/>
      <c r="D4" s="7"/>
      <c r="E4" s="7"/>
      <c r="F4" s="7"/>
      <c r="G4" s="7"/>
      <c r="H4" s="7"/>
      <c r="I4" s="7"/>
    </row>
    <row r="5" spans="1:13" ht="24.75" customHeight="1">
      <c r="A5" s="3"/>
      <c r="B5" s="3"/>
      <c r="C5" s="3"/>
      <c r="D5" s="10"/>
      <c r="E5" s="10"/>
      <c r="F5" s="10"/>
      <c r="G5" s="10"/>
      <c r="H5" s="349" t="s">
        <v>76</v>
      </c>
      <c r="I5" s="349"/>
      <c r="J5" s="349"/>
    </row>
    <row r="6" spans="1:13" ht="12.75" customHeight="1">
      <c r="A6" s="3"/>
      <c r="B6" s="3"/>
      <c r="C6" s="3"/>
      <c r="D6" s="23"/>
      <c r="E6" s="23"/>
      <c r="F6" s="24"/>
      <c r="G6" s="24"/>
      <c r="H6" s="364" t="s">
        <v>130</v>
      </c>
      <c r="I6" s="365"/>
      <c r="J6" s="361" t="s">
        <v>77</v>
      </c>
      <c r="K6" s="347" t="s">
        <v>129</v>
      </c>
    </row>
    <row r="7" spans="1:13" ht="34.5" customHeight="1">
      <c r="A7" s="3"/>
      <c r="B7" s="3"/>
      <c r="C7" s="3"/>
      <c r="D7" s="25" t="s">
        <v>74</v>
      </c>
      <c r="E7" s="26" t="s">
        <v>75</v>
      </c>
      <c r="F7" s="27" t="s">
        <v>74</v>
      </c>
      <c r="G7" s="27" t="s">
        <v>75</v>
      </c>
      <c r="H7" s="366"/>
      <c r="I7" s="367"/>
      <c r="J7" s="348"/>
      <c r="K7" s="348"/>
    </row>
    <row r="8" spans="1:13">
      <c r="A8" s="3"/>
      <c r="B8" s="346" t="s">
        <v>78</v>
      </c>
      <c r="C8" s="346"/>
      <c r="D8" s="59"/>
      <c r="E8" s="20"/>
      <c r="F8" s="20"/>
      <c r="G8" s="20"/>
      <c r="H8" s="350"/>
      <c r="I8" s="351"/>
      <c r="J8" s="29"/>
      <c r="K8" s="29"/>
    </row>
    <row r="9" spans="1:13">
      <c r="A9" s="3"/>
      <c r="B9" s="346" t="s">
        <v>79</v>
      </c>
      <c r="C9" s="346"/>
      <c r="D9" s="60"/>
      <c r="E9" s="20"/>
      <c r="F9" s="20"/>
      <c r="G9" s="20"/>
      <c r="H9" s="350"/>
      <c r="I9" s="351"/>
      <c r="J9" s="29"/>
      <c r="K9" s="29"/>
    </row>
    <row r="10" spans="1:13">
      <c r="A10" s="3"/>
      <c r="B10" s="346" t="s">
        <v>80</v>
      </c>
      <c r="C10" s="346"/>
      <c r="D10" s="60"/>
      <c r="E10" s="20"/>
      <c r="F10" s="20"/>
      <c r="G10" s="20"/>
      <c r="H10" s="350"/>
      <c r="I10" s="351"/>
      <c r="J10" s="29"/>
      <c r="K10" s="29"/>
    </row>
    <row r="11" spans="1:13">
      <c r="A11" s="3"/>
      <c r="B11" s="363"/>
      <c r="C11" s="363"/>
      <c r="D11" s="30"/>
      <c r="E11" s="20"/>
      <c r="F11" s="20"/>
      <c r="G11" s="20"/>
      <c r="H11" s="350"/>
      <c r="I11" s="351"/>
      <c r="J11" s="29"/>
      <c r="K11" s="29"/>
    </row>
    <row r="12" spans="1:13">
      <c r="A12" s="3"/>
      <c r="B12" s="363"/>
      <c r="C12" s="363"/>
      <c r="D12" s="30"/>
      <c r="E12" s="20"/>
      <c r="F12" s="20"/>
      <c r="G12" s="20"/>
      <c r="H12" s="350"/>
      <c r="I12" s="351"/>
      <c r="J12" s="29"/>
      <c r="K12" s="29"/>
    </row>
    <row r="13" spans="1:13">
      <c r="A13" s="3"/>
      <c r="B13" s="346" t="s">
        <v>81</v>
      </c>
      <c r="C13" s="346"/>
      <c r="D13" s="60"/>
      <c r="E13" s="20"/>
      <c r="F13" s="20"/>
      <c r="G13" s="20"/>
      <c r="H13" s="350"/>
      <c r="I13" s="351"/>
      <c r="J13" s="29"/>
      <c r="K13" s="29"/>
    </row>
    <row r="14" spans="1:13">
      <c r="A14" s="3"/>
      <c r="B14" s="3"/>
      <c r="C14" s="3"/>
      <c r="D14" s="10"/>
      <c r="E14" s="10"/>
      <c r="F14" s="10"/>
      <c r="G14" s="10"/>
      <c r="H14" s="10"/>
      <c r="I14" s="10"/>
      <c r="J14" s="22"/>
      <c r="K14" s="22"/>
    </row>
    <row r="15" spans="1:13" ht="14.1" customHeight="1">
      <c r="A15" s="21"/>
      <c r="B15" s="339" t="s">
        <v>134</v>
      </c>
      <c r="C15" s="339"/>
      <c r="D15" s="339"/>
      <c r="E15" s="339"/>
      <c r="F15" s="339"/>
      <c r="G15" s="339"/>
      <c r="H15" s="339"/>
      <c r="I15" s="21"/>
      <c r="J15" s="74"/>
      <c r="K15" s="74"/>
    </row>
    <row r="16" spans="1:13" ht="14.1" customHeight="1">
      <c r="B16" s="39" t="s">
        <v>133</v>
      </c>
      <c r="J16" s="75"/>
      <c r="K16" s="76"/>
    </row>
    <row r="17" spans="1:11" ht="14.1" customHeight="1">
      <c r="B17" s="39"/>
      <c r="J17" s="62"/>
      <c r="K17" s="63"/>
    </row>
    <row r="18" spans="1:11" ht="18.75">
      <c r="A18" s="7"/>
      <c r="B18" s="360" t="s">
        <v>82</v>
      </c>
      <c r="C18" s="360"/>
      <c r="D18" s="360"/>
      <c r="E18" s="360"/>
      <c r="F18" s="360"/>
      <c r="G18" s="360"/>
      <c r="H18" s="360"/>
      <c r="I18" s="360"/>
      <c r="J18" s="360"/>
      <c r="K18" s="28"/>
    </row>
    <row r="19" spans="1:11" ht="12.75" customHeight="1">
      <c r="B19" s="362" t="s">
        <v>70</v>
      </c>
      <c r="C19" s="362"/>
      <c r="D19" s="362"/>
      <c r="E19" s="362"/>
      <c r="F19" s="362"/>
      <c r="G19" s="362"/>
      <c r="H19" s="362"/>
      <c r="I19" s="362"/>
      <c r="J19" s="362"/>
      <c r="K19" s="362"/>
    </row>
    <row r="20" spans="1:11">
      <c r="B20" s="362"/>
      <c r="C20" s="362"/>
      <c r="D20" s="362"/>
      <c r="E20" s="362"/>
      <c r="F20" s="362"/>
      <c r="G20" s="362"/>
      <c r="H20" s="362"/>
      <c r="I20" s="362"/>
      <c r="J20" s="362"/>
      <c r="K20" s="362"/>
    </row>
    <row r="21" spans="1:11">
      <c r="B21" s="10"/>
      <c r="C21" s="10"/>
      <c r="D21" s="10"/>
      <c r="E21" s="10"/>
      <c r="F21" s="10"/>
      <c r="G21" s="10"/>
      <c r="H21" s="10"/>
      <c r="I21" s="10"/>
      <c r="J21" s="10"/>
      <c r="K21" s="10"/>
    </row>
    <row r="22" spans="1:11">
      <c r="B22" s="352" t="s">
        <v>71</v>
      </c>
      <c r="C22" s="352"/>
      <c r="D22" s="352"/>
      <c r="E22" s="352"/>
      <c r="F22" s="352"/>
      <c r="G22" s="10"/>
      <c r="H22" s="10"/>
      <c r="I22" s="10"/>
      <c r="J22" s="10"/>
      <c r="K22" s="10"/>
    </row>
    <row r="23" spans="1:11">
      <c r="B23" s="353"/>
      <c r="C23" s="354"/>
      <c r="D23" s="354"/>
      <c r="E23" s="354"/>
      <c r="F23" s="354"/>
      <c r="G23" s="354"/>
      <c r="H23" s="354"/>
      <c r="I23" s="354"/>
      <c r="J23" s="354"/>
      <c r="K23" s="355"/>
    </row>
    <row r="24" spans="1:11" ht="144" customHeight="1">
      <c r="B24" s="356"/>
      <c r="C24" s="357"/>
      <c r="D24" s="357"/>
      <c r="E24" s="357"/>
      <c r="F24" s="357"/>
      <c r="G24" s="357"/>
      <c r="H24" s="357"/>
      <c r="I24" s="357"/>
      <c r="J24" s="357"/>
      <c r="K24" s="358"/>
    </row>
    <row r="25" spans="1:11">
      <c r="J25" s="22"/>
      <c r="K25" s="22"/>
    </row>
    <row r="26" spans="1:11">
      <c r="B26" s="339" t="s">
        <v>101</v>
      </c>
      <c r="C26" s="339"/>
      <c r="D26" s="339"/>
      <c r="E26" s="339"/>
      <c r="F26" s="339"/>
      <c r="G26" s="339"/>
      <c r="H26" s="339"/>
      <c r="J26" s="74"/>
      <c r="K26" s="74"/>
    </row>
    <row r="28" spans="1:11" ht="18.75">
      <c r="A28" s="7"/>
      <c r="B28" s="360" t="s">
        <v>132</v>
      </c>
      <c r="C28" s="360"/>
      <c r="D28" s="360"/>
      <c r="E28" s="360"/>
      <c r="F28" s="360"/>
      <c r="G28" s="360"/>
      <c r="H28" s="360"/>
      <c r="I28" s="360"/>
      <c r="J28" s="360"/>
      <c r="K28" s="28"/>
    </row>
    <row r="29" spans="1:11">
      <c r="B29" s="353"/>
      <c r="C29" s="354"/>
      <c r="D29" s="354"/>
      <c r="E29" s="354"/>
      <c r="F29" s="354"/>
      <c r="G29" s="354"/>
      <c r="H29" s="354"/>
      <c r="I29" s="354"/>
      <c r="J29" s="354"/>
      <c r="K29" s="355"/>
    </row>
    <row r="30" spans="1:11" ht="90" customHeight="1">
      <c r="B30" s="356"/>
      <c r="C30" s="357"/>
      <c r="D30" s="357"/>
      <c r="E30" s="357"/>
      <c r="F30" s="357"/>
      <c r="G30" s="357"/>
      <c r="H30" s="357"/>
      <c r="I30" s="357"/>
      <c r="J30" s="357"/>
      <c r="K30" s="358"/>
    </row>
    <row r="31" spans="1:11">
      <c r="B31" s="39"/>
    </row>
    <row r="33" spans="2:11" ht="14.25">
      <c r="B33" s="44" t="s">
        <v>84</v>
      </c>
      <c r="F33" s="340" t="str">
        <f>T('Pflege Stellenplan-IST'!D4:H5)</f>
        <v/>
      </c>
      <c r="G33" s="341"/>
      <c r="H33" s="341"/>
      <c r="I33" s="341"/>
      <c r="J33" s="341"/>
      <c r="K33" s="342"/>
    </row>
    <row r="34" spans="2:11" ht="25.5" customHeight="1">
      <c r="F34" s="343"/>
      <c r="G34" s="344"/>
      <c r="H34" s="344"/>
      <c r="I34" s="344"/>
      <c r="J34" s="344"/>
      <c r="K34" s="345"/>
    </row>
    <row r="35" spans="2:11">
      <c r="F35" s="45"/>
      <c r="G35" s="45"/>
      <c r="H35" s="45"/>
      <c r="I35" s="45"/>
      <c r="J35" s="45"/>
      <c r="K35" s="46"/>
    </row>
    <row r="36" spans="2:11" ht="14.25">
      <c r="B36" s="44" t="s">
        <v>83</v>
      </c>
      <c r="D36" s="47"/>
      <c r="E36" s="47"/>
      <c r="F36" s="47"/>
    </row>
    <row r="39" spans="2:11" ht="14.25">
      <c r="B39" s="44" t="s">
        <v>86</v>
      </c>
      <c r="H39" s="44" t="s">
        <v>85</v>
      </c>
    </row>
    <row r="42" spans="2:11">
      <c r="B42" s="359"/>
      <c r="C42" s="359"/>
      <c r="D42" s="359"/>
      <c r="E42" s="359"/>
      <c r="F42" s="48"/>
      <c r="H42" s="359"/>
      <c r="I42" s="359"/>
      <c r="J42" s="359"/>
      <c r="K42" s="359"/>
    </row>
  </sheetData>
  <sheetProtection password="C32E" sheet="1" objects="1" scenarios="1"/>
  <mergeCells count="28">
    <mergeCell ref="B42:E42"/>
    <mergeCell ref="H42:K42"/>
    <mergeCell ref="B18:J18"/>
    <mergeCell ref="B28:J28"/>
    <mergeCell ref="J6:J7"/>
    <mergeCell ref="B19:K20"/>
    <mergeCell ref="B10:C10"/>
    <mergeCell ref="B11:C11"/>
    <mergeCell ref="B29:K30"/>
    <mergeCell ref="H6:I7"/>
    <mergeCell ref="B12:C12"/>
    <mergeCell ref="H12:I12"/>
    <mergeCell ref="B2:K2"/>
    <mergeCell ref="B26:H26"/>
    <mergeCell ref="F33:K34"/>
    <mergeCell ref="B13:C13"/>
    <mergeCell ref="K6:K7"/>
    <mergeCell ref="H5:J5"/>
    <mergeCell ref="H8:I8"/>
    <mergeCell ref="B22:F22"/>
    <mergeCell ref="B23:K24"/>
    <mergeCell ref="B15:H15"/>
    <mergeCell ref="H13:I13"/>
    <mergeCell ref="B8:C8"/>
    <mergeCell ref="B9:C9"/>
    <mergeCell ref="H9:I9"/>
    <mergeCell ref="H10:I10"/>
    <mergeCell ref="H11:I11"/>
  </mergeCells>
  <pageMargins left="0.82677165354330717" right="0.82677165354330717" top="0.94488188976377963" bottom="0.55118110236220474" header="0.31496062992125984" footer="0.31496062992125984"/>
  <pageSetup paperSize="9" scale="87" fitToHeight="0" orientation="portrait" r:id="rId1"/>
  <headerFooter alignWithMargins="0">
    <oddHeader>&amp;R&amp;G</oddHeader>
    <oddFooter>&amp;Lerstellt 30.04.2014&amp;RFormular 3</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11" r:id="rId5" name="Check Box 15">
              <controlPr defaultSize="0" autoFill="0" autoLine="0" autoPict="0">
                <anchor moveWithCells="1">
                  <from>
                    <xdr:col>9</xdr:col>
                    <xdr:colOff>19050</xdr:colOff>
                    <xdr:row>15</xdr:row>
                    <xdr:rowOff>0</xdr:rowOff>
                  </from>
                  <to>
                    <xdr:col>9</xdr:col>
                    <xdr:colOff>533400</xdr:colOff>
                    <xdr:row>15</xdr:row>
                    <xdr:rowOff>161925</xdr:rowOff>
                  </to>
                </anchor>
              </controlPr>
            </control>
          </mc:Choice>
        </mc:AlternateContent>
        <mc:AlternateContent xmlns:mc="http://schemas.openxmlformats.org/markup-compatibility/2006">
          <mc:Choice Requires="x14">
            <control shapeId="4112" r:id="rId6" name="Check Box 16">
              <controlPr defaultSize="0" autoFill="0" autoLine="0" autoPict="0">
                <anchor moveWithCells="1">
                  <from>
                    <xdr:col>10</xdr:col>
                    <xdr:colOff>19050</xdr:colOff>
                    <xdr:row>15</xdr:row>
                    <xdr:rowOff>0</xdr:rowOff>
                  </from>
                  <to>
                    <xdr:col>10</xdr:col>
                    <xdr:colOff>533400</xdr:colOff>
                    <xdr:row>15</xdr:row>
                    <xdr:rowOff>161925</xdr:rowOff>
                  </to>
                </anchor>
              </controlPr>
            </control>
          </mc:Choice>
        </mc:AlternateContent>
        <mc:AlternateContent xmlns:mc="http://schemas.openxmlformats.org/markup-compatibility/2006">
          <mc:Choice Requires="x14">
            <control shapeId="4119" r:id="rId7" name="Check Box 23">
              <controlPr defaultSize="0" autoFill="0" autoLine="0" autoPict="0">
                <anchor moveWithCells="1">
                  <from>
                    <xdr:col>10</xdr:col>
                    <xdr:colOff>19050</xdr:colOff>
                    <xdr:row>14</xdr:row>
                    <xdr:rowOff>0</xdr:rowOff>
                  </from>
                  <to>
                    <xdr:col>10</xdr:col>
                    <xdr:colOff>533400</xdr:colOff>
                    <xdr:row>14</xdr:row>
                    <xdr:rowOff>161925</xdr:rowOff>
                  </to>
                </anchor>
              </controlPr>
            </control>
          </mc:Choice>
        </mc:AlternateContent>
        <mc:AlternateContent xmlns:mc="http://schemas.openxmlformats.org/markup-compatibility/2006">
          <mc:Choice Requires="x14">
            <control shapeId="4120" r:id="rId8" name="Check Box 24">
              <controlPr defaultSize="0" autoFill="0" autoLine="0" autoPict="0">
                <anchor moveWithCells="1">
                  <from>
                    <xdr:col>9</xdr:col>
                    <xdr:colOff>19050</xdr:colOff>
                    <xdr:row>14</xdr:row>
                    <xdr:rowOff>0</xdr:rowOff>
                  </from>
                  <to>
                    <xdr:col>9</xdr:col>
                    <xdr:colOff>533400</xdr:colOff>
                    <xdr:row>14</xdr:row>
                    <xdr:rowOff>161925</xdr:rowOff>
                  </to>
                </anchor>
              </controlPr>
            </control>
          </mc:Choice>
        </mc:AlternateContent>
        <mc:AlternateContent xmlns:mc="http://schemas.openxmlformats.org/markup-compatibility/2006">
          <mc:Choice Requires="x14">
            <control shapeId="4127" r:id="rId9" name="Check Box 31">
              <controlPr defaultSize="0" autoFill="0" autoLine="0" autoPict="0">
                <anchor moveWithCells="1">
                  <from>
                    <xdr:col>10</xdr:col>
                    <xdr:colOff>19050</xdr:colOff>
                    <xdr:row>25</xdr:row>
                    <xdr:rowOff>0</xdr:rowOff>
                  </from>
                  <to>
                    <xdr:col>10</xdr:col>
                    <xdr:colOff>533400</xdr:colOff>
                    <xdr:row>26</xdr:row>
                    <xdr:rowOff>0</xdr:rowOff>
                  </to>
                </anchor>
              </controlPr>
            </control>
          </mc:Choice>
        </mc:AlternateContent>
        <mc:AlternateContent xmlns:mc="http://schemas.openxmlformats.org/markup-compatibility/2006">
          <mc:Choice Requires="x14">
            <control shapeId="4128" r:id="rId10" name="Check Box 32">
              <controlPr defaultSize="0" autoFill="0" autoLine="0" autoPict="0">
                <anchor moveWithCells="1">
                  <from>
                    <xdr:col>9</xdr:col>
                    <xdr:colOff>19050</xdr:colOff>
                    <xdr:row>25</xdr:row>
                    <xdr:rowOff>0</xdr:rowOff>
                  </from>
                  <to>
                    <xdr:col>9</xdr:col>
                    <xdr:colOff>533400</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Erläuterung</vt:lpstr>
      <vt:lpstr>Pflege Stellenplan-IST</vt:lpstr>
      <vt:lpstr>Stellenplan SOLL</vt:lpstr>
      <vt:lpstr>Info Bezirksrat</vt:lpstr>
      <vt:lpstr>Erläuterung!Druckbereich</vt:lpstr>
      <vt:lpstr>'Info Bezirksrat'!Druckbereich</vt:lpstr>
      <vt:lpstr>'Pflege Stellenplan-IST'!Druckbereich</vt:lpstr>
      <vt:lpstr>'Stellenplan SOLL'!Druckbereich</vt:lpstr>
    </vt:vector>
  </TitlesOfParts>
  <Company>Kanton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dc:creator>
  <cp:lastModifiedBy>hoti hysen</cp:lastModifiedBy>
  <cp:lastPrinted>2022-05-24T06:30:10Z</cp:lastPrinted>
  <dcterms:created xsi:type="dcterms:W3CDTF">2010-03-10T14:17:32Z</dcterms:created>
  <dcterms:modified xsi:type="dcterms:W3CDTF">2024-05-13T05:48:41Z</dcterms:modified>
</cp:coreProperties>
</file>